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970" windowHeight="11820" activeTab="0"/>
  </bookViews>
  <sheets>
    <sheet name="azsites" sheetId="1" r:id="rId1"/>
  </sheets>
  <definedNames>
    <definedName name="_Key1" hidden="1">'azsites'!$A$4</definedName>
    <definedName name="_Key2" hidden="1">'azsites'!$A$4</definedName>
    <definedName name="_Order1" hidden="1">255</definedName>
    <definedName name="_Order2" hidden="1">255</definedName>
    <definedName name="_Regression_Int" localSheetId="0" hidden="1">1</definedName>
    <definedName name="_Sort" hidden="1">'azsites'!$A$4:$N$198</definedName>
    <definedName name="LAT">'azsites'!$D$4:$D$324</definedName>
    <definedName name="LONG">'azsites'!$C$4:$C$324</definedName>
    <definedName name="_xlnm.Print_Area" localSheetId="0">'azsites'!$A$1:$R$198</definedName>
    <definedName name="Print_Area_MI" localSheetId="0">'azsites'!$A$4:$P$199</definedName>
    <definedName name="_xlnm.Print_Titles" localSheetId="0">'azsites'!$2:$3</definedName>
    <definedName name="Print_Titles_MI" localSheetId="0">'azsites'!$2:$3</definedName>
  </definedNames>
  <calcPr fullCalcOnLoad="1"/>
</workbook>
</file>

<file path=xl/sharedStrings.xml><?xml version="1.0" encoding="utf-8"?>
<sst xmlns="http://schemas.openxmlformats.org/spreadsheetml/2006/main" count="797" uniqueCount="547">
  <si>
    <t>OBSERVATION SITES FOR BUTTERFLY AZIMUTHS</t>
  </si>
  <si>
    <t>Site</t>
  </si>
  <si>
    <t>ABB1</t>
  </si>
  <si>
    <t>ABB2</t>
  </si>
  <si>
    <t>AIK1</t>
  </si>
  <si>
    <t>AIK2</t>
  </si>
  <si>
    <t>ALO</t>
  </si>
  <si>
    <t>ALP</t>
  </si>
  <si>
    <t>APC</t>
  </si>
  <si>
    <t>ARC</t>
  </si>
  <si>
    <t>ATK</t>
  </si>
  <si>
    <t>BKR1</t>
  </si>
  <si>
    <t>BKR2</t>
  </si>
  <si>
    <t>BKR3</t>
  </si>
  <si>
    <t>BLF</t>
  </si>
  <si>
    <t>BLG</t>
  </si>
  <si>
    <t>BLV</t>
  </si>
  <si>
    <t>BNB1</t>
  </si>
  <si>
    <t>BNB2</t>
  </si>
  <si>
    <t>BNB3</t>
  </si>
  <si>
    <t>BNB4</t>
  </si>
  <si>
    <t>BNT</t>
  </si>
  <si>
    <t>BRL</t>
  </si>
  <si>
    <t>BRN</t>
  </si>
  <si>
    <t>BRT</t>
  </si>
  <si>
    <t>BRV</t>
  </si>
  <si>
    <t>BTN</t>
  </si>
  <si>
    <t>CDK</t>
  </si>
  <si>
    <t>CFV</t>
  </si>
  <si>
    <t>CHW</t>
  </si>
  <si>
    <t>CLH1</t>
  </si>
  <si>
    <t>CLH2</t>
  </si>
  <si>
    <t>CLM1</t>
  </si>
  <si>
    <t>CLM2</t>
  </si>
  <si>
    <t>CLN</t>
  </si>
  <si>
    <t>CLR</t>
  </si>
  <si>
    <t>CLW</t>
  </si>
  <si>
    <t>COG</t>
  </si>
  <si>
    <t>COR</t>
  </si>
  <si>
    <t>CRB</t>
  </si>
  <si>
    <t>CRC</t>
  </si>
  <si>
    <t>CRL</t>
  </si>
  <si>
    <t>CRM</t>
  </si>
  <si>
    <t>CSB</t>
  </si>
  <si>
    <t>DDL</t>
  </si>
  <si>
    <t>DDV</t>
  </si>
  <si>
    <t>DFS1</t>
  </si>
  <si>
    <t>DFS2</t>
  </si>
  <si>
    <t>DGS</t>
  </si>
  <si>
    <t>DLK</t>
  </si>
  <si>
    <t>DTH1</t>
  </si>
  <si>
    <t>DTH2</t>
  </si>
  <si>
    <t>DTH3</t>
  </si>
  <si>
    <t>DUR</t>
  </si>
  <si>
    <t>DYB1</t>
  </si>
  <si>
    <t>DYB2</t>
  </si>
  <si>
    <t>EDS</t>
  </si>
  <si>
    <t>EPT</t>
  </si>
  <si>
    <t>EUF</t>
  </si>
  <si>
    <t>EVC</t>
  </si>
  <si>
    <t>EWG1</t>
  </si>
  <si>
    <t>EWG2</t>
  </si>
  <si>
    <t>FNL</t>
  </si>
  <si>
    <t>FOL</t>
  </si>
  <si>
    <t>FRG1</t>
  </si>
  <si>
    <t>FRG2</t>
  </si>
  <si>
    <t>GAL</t>
  </si>
  <si>
    <t>GLN</t>
  </si>
  <si>
    <t>GRH</t>
  </si>
  <si>
    <t>GRV</t>
  </si>
  <si>
    <t>GRW</t>
  </si>
  <si>
    <t>GVL1</t>
  </si>
  <si>
    <t>GVL2</t>
  </si>
  <si>
    <t>GVL3</t>
  </si>
  <si>
    <t>GVL4</t>
  </si>
  <si>
    <t>GVL5</t>
  </si>
  <si>
    <t>GVL6</t>
  </si>
  <si>
    <t>HAW</t>
  </si>
  <si>
    <t>HBK1</t>
  </si>
  <si>
    <t>HBK2</t>
  </si>
  <si>
    <t>HBK3</t>
  </si>
  <si>
    <t>HCL</t>
  </si>
  <si>
    <t>HDV1</t>
  </si>
  <si>
    <t>HDV2</t>
  </si>
  <si>
    <t>HMV</t>
  </si>
  <si>
    <t>HPT1</t>
  </si>
  <si>
    <t>HPT2</t>
  </si>
  <si>
    <t>HPW</t>
  </si>
  <si>
    <t>HRB</t>
  </si>
  <si>
    <t>HSF</t>
  </si>
  <si>
    <t>HST</t>
  </si>
  <si>
    <t>HTB</t>
  </si>
  <si>
    <t>HTS</t>
  </si>
  <si>
    <t>IMK</t>
  </si>
  <si>
    <t>ITL</t>
  </si>
  <si>
    <t>JAX1</t>
  </si>
  <si>
    <t>JAX2</t>
  </si>
  <si>
    <t>JKN1</t>
  </si>
  <si>
    <t>JKN2</t>
  </si>
  <si>
    <t>JXB1</t>
  </si>
  <si>
    <t>JXB2</t>
  </si>
  <si>
    <t>KNT1</t>
  </si>
  <si>
    <t>KNT2</t>
  </si>
  <si>
    <t>LBD</t>
  </si>
  <si>
    <t>LBL</t>
  </si>
  <si>
    <t>LEX</t>
  </si>
  <si>
    <t>LKL</t>
  </si>
  <si>
    <t>LOB</t>
  </si>
  <si>
    <t>LSV</t>
  </si>
  <si>
    <t>LVO</t>
  </si>
  <si>
    <t>LYN1</t>
  </si>
  <si>
    <t>LYN2</t>
  </si>
  <si>
    <t>LYN3</t>
  </si>
  <si>
    <t>MCB</t>
  </si>
  <si>
    <t>MCN1</t>
  </si>
  <si>
    <t>MCN2</t>
  </si>
  <si>
    <t>MDT1</t>
  </si>
  <si>
    <t>MDT2</t>
  </si>
  <si>
    <t>MDT3</t>
  </si>
  <si>
    <t>MLT1</t>
  </si>
  <si>
    <t>MLT2</t>
  </si>
  <si>
    <t>MNC</t>
  </si>
  <si>
    <t>MNG</t>
  </si>
  <si>
    <t>MRD</t>
  </si>
  <si>
    <t>MRN</t>
  </si>
  <si>
    <t>MTC1</t>
  </si>
  <si>
    <t>MTC2</t>
  </si>
  <si>
    <t>MTC3</t>
  </si>
  <si>
    <t>MTC4</t>
  </si>
  <si>
    <t>MTG</t>
  </si>
  <si>
    <t>NEB</t>
  </si>
  <si>
    <t>NHT</t>
  </si>
  <si>
    <t>NMR</t>
  </si>
  <si>
    <t>NWB</t>
  </si>
  <si>
    <t>ODN</t>
  </si>
  <si>
    <t>OKB</t>
  </si>
  <si>
    <t>OLG</t>
  </si>
  <si>
    <t>ONL1</t>
  </si>
  <si>
    <t>ONL2</t>
  </si>
  <si>
    <t>OTC</t>
  </si>
  <si>
    <t>PBL</t>
  </si>
  <si>
    <t>PLK</t>
  </si>
  <si>
    <t>PLM</t>
  </si>
  <si>
    <t>PNC</t>
  </si>
  <si>
    <t>PRY</t>
  </si>
  <si>
    <t>PSJ</t>
  </si>
  <si>
    <t>PTC</t>
  </si>
  <si>
    <t>QNC</t>
  </si>
  <si>
    <t>SAS1</t>
  </si>
  <si>
    <t>SAS2</t>
  </si>
  <si>
    <t>SAV</t>
  </si>
  <si>
    <t>SGR1</t>
  </si>
  <si>
    <t>SGR2</t>
  </si>
  <si>
    <t>SGR3</t>
  </si>
  <si>
    <t>SKV</t>
  </si>
  <si>
    <t>SMS</t>
  </si>
  <si>
    <t>SND1</t>
  </si>
  <si>
    <t>SND2</t>
  </si>
  <si>
    <t>SRT</t>
  </si>
  <si>
    <t>STG</t>
  </si>
  <si>
    <t>STK</t>
  </si>
  <si>
    <t>STN</t>
  </si>
  <si>
    <t>STV1</t>
  </si>
  <si>
    <t>STV2</t>
  </si>
  <si>
    <t>STV3</t>
  </si>
  <si>
    <t>TAL</t>
  </si>
  <si>
    <t>TLB1</t>
  </si>
  <si>
    <t>TLB2</t>
  </si>
  <si>
    <t>TRN</t>
  </si>
  <si>
    <t>TRV1</t>
  </si>
  <si>
    <t>TRV2</t>
  </si>
  <si>
    <t>TRV3</t>
  </si>
  <si>
    <t>TRV4</t>
  </si>
  <si>
    <t>TRV5</t>
  </si>
  <si>
    <t>TSL</t>
  </si>
  <si>
    <t>TUS</t>
  </si>
  <si>
    <t>UNV1</t>
  </si>
  <si>
    <t>UNV2</t>
  </si>
  <si>
    <t>UNV3</t>
  </si>
  <si>
    <t>UNV4</t>
  </si>
  <si>
    <t>VLD1</t>
  </si>
  <si>
    <t>VLD2</t>
  </si>
  <si>
    <t>VLD3</t>
  </si>
  <si>
    <t>VLD4</t>
  </si>
  <si>
    <t>VLD5</t>
  </si>
  <si>
    <t>WAR1</t>
  </si>
  <si>
    <t>WAR2</t>
  </si>
  <si>
    <t>WCR1</t>
  </si>
  <si>
    <t>WCR2</t>
  </si>
  <si>
    <t>WCS</t>
  </si>
  <si>
    <t>WLB1</t>
  </si>
  <si>
    <t>WLB2</t>
  </si>
  <si>
    <t>WNB</t>
  </si>
  <si>
    <t>WNV1</t>
  </si>
  <si>
    <t>WNV2</t>
  </si>
  <si>
    <t>WTK</t>
  </si>
  <si>
    <t>YEJ</t>
  </si>
  <si>
    <t>(or phys. feature)</t>
  </si>
  <si>
    <t>Abbeville,GA</t>
  </si>
  <si>
    <t>Augusta,GA</t>
  </si>
  <si>
    <t>Aiken,SC</t>
  </si>
  <si>
    <t>Alamo,GA</t>
  </si>
  <si>
    <t>Alligator Pt.,FL</t>
  </si>
  <si>
    <t>Apalachicola,FL</t>
  </si>
  <si>
    <t>Arcadia,FL</t>
  </si>
  <si>
    <t>Atkinson,GA</t>
  </si>
  <si>
    <t>Blackshear,GA</t>
  </si>
  <si>
    <t>Bluffton,SC</t>
  </si>
  <si>
    <t>Belleglade,FL</t>
  </si>
  <si>
    <t>Belleview,FL</t>
  </si>
  <si>
    <t>Bainbridge,GA</t>
  </si>
  <si>
    <t>Bainbridge, GA</t>
  </si>
  <si>
    <t>Brantley,AL</t>
  </si>
  <si>
    <t>Barrelville,SC</t>
  </si>
  <si>
    <t>Brunswick,GA</t>
  </si>
  <si>
    <t>Bartow,FL</t>
  </si>
  <si>
    <t>Brooksville,FL</t>
  </si>
  <si>
    <t>Blountstown,FL</t>
  </si>
  <si>
    <t>Cedar Key,FL</t>
  </si>
  <si>
    <t>Crawfordville,FL</t>
  </si>
  <si>
    <t>Cheraw,SC</t>
  </si>
  <si>
    <t>Callahan,FL</t>
  </si>
  <si>
    <t>Clermont,FL</t>
  </si>
  <si>
    <t>Clanton,AL</t>
  </si>
  <si>
    <t>Calera, AL</t>
  </si>
  <si>
    <t>Clewiston,FL</t>
  </si>
  <si>
    <t>Cogdell,GA</t>
  </si>
  <si>
    <t>Corinth,MS</t>
  </si>
  <si>
    <t>Carabelle,FL</t>
  </si>
  <si>
    <t>Cross City, FL</t>
  </si>
  <si>
    <t>Creels,FL</t>
  </si>
  <si>
    <t>Christmas,FL</t>
  </si>
  <si>
    <t>Crescent Beach,FL</t>
  </si>
  <si>
    <t>(Dead Lake,FL)</t>
  </si>
  <si>
    <t>Dadeville,AL</t>
  </si>
  <si>
    <t>DeFuniak Sprs,FL</t>
  </si>
  <si>
    <t>Douglas,GA</t>
  </si>
  <si>
    <t>Dalkeith,FL</t>
  </si>
  <si>
    <t>Dothan,AL</t>
  </si>
  <si>
    <t>Durham,NC</t>
  </si>
  <si>
    <t>Dyersburg,TN</t>
  </si>
  <si>
    <t>Edisto Beach,SC</t>
  </si>
  <si>
    <t>Eastpoint,FL</t>
  </si>
  <si>
    <t>Eufaula,AL</t>
  </si>
  <si>
    <t>Everglades City,FL</t>
  </si>
  <si>
    <t>Ewing,GA</t>
  </si>
  <si>
    <t>Fanlew,FL</t>
  </si>
  <si>
    <t>Foley,FL</t>
  </si>
  <si>
    <t>Fargo,GA</t>
  </si>
  <si>
    <t>Galloway,AK</t>
  </si>
  <si>
    <t>Gallion,AL</t>
  </si>
  <si>
    <t>Grove Hill,AL</t>
  </si>
  <si>
    <t>Greenville,MS</t>
  </si>
  <si>
    <t>Greenwood,MS</t>
  </si>
  <si>
    <t>Gainesville,FL</t>
  </si>
  <si>
    <t>Hawthorne,FL</t>
  </si>
  <si>
    <t>Hoboken,GA</t>
  </si>
  <si>
    <t>(Hitchcock Lake,FL)</t>
  </si>
  <si>
    <t>Hardeeville,SC</t>
  </si>
  <si>
    <t>Homerville,GA</t>
  </si>
  <si>
    <t>Hampton,SC</t>
  </si>
  <si>
    <t>Hopewell,FL</t>
  </si>
  <si>
    <t>Harbeson City,FL</t>
  </si>
  <si>
    <t>Hosford,FL</t>
  </si>
  <si>
    <t>Hastings,FL</t>
  </si>
  <si>
    <t>Hattiesburg,MS</t>
  </si>
  <si>
    <t>Hampton Springs,FL</t>
  </si>
  <si>
    <t>Immokalee,FL</t>
  </si>
  <si>
    <t>Interlachen,FL</t>
  </si>
  <si>
    <t>Jacksonville,FL</t>
  </si>
  <si>
    <t>Jackson,MS</t>
  </si>
  <si>
    <t>Jacksonboro,SC</t>
  </si>
  <si>
    <t>Kent,FL</t>
  </si>
  <si>
    <t>Lake Bird,FL</t>
  </si>
  <si>
    <t>LaBelle,FL</t>
  </si>
  <si>
    <t>Lexington,TN</t>
  </si>
  <si>
    <t>Lakeland,GA</t>
  </si>
  <si>
    <t>Lobelville,TN</t>
  </si>
  <si>
    <t>Louisville,GA</t>
  </si>
  <si>
    <t>Live Oak,FL</t>
  </si>
  <si>
    <t>Lyons,GA</t>
  </si>
  <si>
    <t>McComb,MS</t>
  </si>
  <si>
    <t>Macon,GA</t>
  </si>
  <si>
    <t>Medart,FL</t>
  </si>
  <si>
    <t>Milton,FL</t>
  </si>
  <si>
    <t>Moniac,FL</t>
  </si>
  <si>
    <t>Manning,SC</t>
  </si>
  <si>
    <t>Meridian,MS</t>
  </si>
  <si>
    <t>Marianna,FL</t>
  </si>
  <si>
    <t>Monticello,FL</t>
  </si>
  <si>
    <t>Montgomery,AL</t>
  </si>
  <si>
    <t>Mt Nebo,AK</t>
  </si>
  <si>
    <t>Nahunta,GA</t>
  </si>
  <si>
    <t>Needmore,GA</t>
  </si>
  <si>
    <t>Newberry,FL</t>
  </si>
  <si>
    <t>Odena,FL</t>
  </si>
  <si>
    <t>Okeechobee,FL</t>
  </si>
  <si>
    <t>Olga,FL</t>
  </si>
  <si>
    <t>O'Neal,FL</t>
  </si>
  <si>
    <t>Otter Creek,FL</t>
  </si>
  <si>
    <t>Pine Bluff,AR</t>
  </si>
  <si>
    <t>Palatka,FL</t>
  </si>
  <si>
    <t>Pelham,GA</t>
  </si>
  <si>
    <t>Panacea,FL</t>
  </si>
  <si>
    <t>Perry,FL</t>
  </si>
  <si>
    <t>Port St Joe,FL</t>
  </si>
  <si>
    <t>Pontiac,SC</t>
  </si>
  <si>
    <t>Quincy,FL</t>
  </si>
  <si>
    <t>Sasser,GA</t>
  </si>
  <si>
    <t>Savannah,GA</t>
  </si>
  <si>
    <t>St. George,GA</t>
  </si>
  <si>
    <t>Starkville,MS</t>
  </si>
  <si>
    <t>Semmes,AL</t>
  </si>
  <si>
    <t>Sneads,FL</t>
  </si>
  <si>
    <t>Sharpstown,FL</t>
  </si>
  <si>
    <t>St. George,FL</t>
  </si>
  <si>
    <t>Stockton,GA</t>
  </si>
  <si>
    <t>Steinhatchee,FL</t>
  </si>
  <si>
    <t>Statenville,GA</t>
  </si>
  <si>
    <t>Tallahassee,FL</t>
  </si>
  <si>
    <t>Tallbottom,GA</t>
  </si>
  <si>
    <t>Trenton,FL</t>
  </si>
  <si>
    <t>Tarver,GA</t>
  </si>
  <si>
    <t>Tuscaloosa,AL</t>
  </si>
  <si>
    <t>Tuscumbia,AL</t>
  </si>
  <si>
    <t>University MS</t>
  </si>
  <si>
    <t>Valdosta,GA</t>
  </si>
  <si>
    <t>Warrior,AL</t>
  </si>
  <si>
    <t>Waycross,GA</t>
  </si>
  <si>
    <t>Wacissa,FL</t>
  </si>
  <si>
    <t>Walterboro,SC</t>
  </si>
  <si>
    <t>Winnsboro,SC</t>
  </si>
  <si>
    <t>Waynesville,GA</t>
  </si>
  <si>
    <t>Wetumpka,FL</t>
  </si>
  <si>
    <t>Yeehaw Junction,FL</t>
  </si>
  <si>
    <t>LONG</t>
  </si>
  <si>
    <t>W</t>
  </si>
  <si>
    <t>LAT</t>
  </si>
  <si>
    <t>N</t>
  </si>
  <si>
    <t xml:space="preserve"> Location of site: description</t>
  </si>
  <si>
    <t>US 280 7.0 mi w of Abbeville:field n of hwy</t>
  </si>
  <si>
    <t xml:space="preserve">US 280 0.4 mi e of junc US 129:ballpark n of hwy </t>
  </si>
  <si>
    <t>GA 56 1.2 mi s of I-520:field w of Davis Equip Rental</t>
  </si>
  <si>
    <t>SC 118 2 mi w US 1 s of Aiken:ballpark at USCA</t>
  </si>
  <si>
    <t>Wheeler High School 0.4 mi n of US 280:ballpark etc</t>
  </si>
  <si>
    <t>US 98 5 mi s Panacea 2mi e before bridge</t>
  </si>
  <si>
    <t>US 90 at w city limits:Hut Restaurant</t>
  </si>
  <si>
    <t>US 17 .25 mi e N. Brevard:Arcadia H.S.</t>
  </si>
  <si>
    <t>US 84 5.6 mi w of Brantly Co. line:S E Repo Center</t>
  </si>
  <si>
    <t>US 82 w, e of Purina store:s of hwy</t>
  </si>
  <si>
    <t>GA 121 1.6 mi s of US 82:nr football field</t>
  </si>
  <si>
    <t>GA 121 0.6 mi s of US 82:Johnny Burnsteiner ballpark</t>
  </si>
  <si>
    <t>US 278 ca.2mi e SC46:Rose Hill Plantation Golf Course</t>
  </si>
  <si>
    <t>US 441 12.0 mi s on Main St. at Belle Glade Hospital</t>
  </si>
  <si>
    <t>US 441 &amp; US 27 at Sunset Harbor Rd.:hayfield in SW quad</t>
  </si>
  <si>
    <t>GA 97 0.7 mi s of junc bypass US 84:at Mitchell Bld Sup</t>
  </si>
  <si>
    <t>US 84 and Flint R: Boat Basin Softball Field</t>
  </si>
  <si>
    <t>US 84 2.8 mi e Flint R: Bainbridge High School parking lot</t>
  </si>
  <si>
    <t>US 84 1 mi w Flint R: 917 Lake Drive</t>
  </si>
  <si>
    <t>US 331 0.6 mi n of junc US 29:behind Brantley H S</t>
  </si>
  <si>
    <t>SC 174 2.6 mi s of US 17 (2.3 mi n intracoast waterway)</t>
  </si>
  <si>
    <t>US 84 2.8 mi w of I-95:Baldwin Park ballpark</t>
  </si>
  <si>
    <t>US 17 1.0 mi s of FL 60, w on Georgia St:field nr BHS</t>
  </si>
  <si>
    <t>US 98 13.4 mi w of I-75:fields at Pasco-Hern. CC</t>
  </si>
  <si>
    <t>FL 20 1.0 mi w of FL 71:field n of hwy</t>
  </si>
  <si>
    <t>FL 24 at FL C347:Cedar Key water works &amp; elec substn</t>
  </si>
  <si>
    <t>FL 267 &amp; FL 369 6 mi n of Crawfordville</t>
  </si>
  <si>
    <t>SC 9 1.1 mi w of US 1:fields at CHS</t>
  </si>
  <si>
    <t>FL A1A 4 mi e Callahan:Nassau Wildlife Management Area</t>
  </si>
  <si>
    <t xml:space="preserve">FL A1A 4.7 mi w I-95 (7.3 mi e US 1): clrcut, n dirt rd </t>
  </si>
  <si>
    <t>FL 50 0.8 mi w of US 27:Clarence Bishop ballpark</t>
  </si>
  <si>
    <t xml:space="preserve">FL 50 1.0 mi w US 27 .2 mi ne Bloxham:Clermont J.H. </t>
  </si>
  <si>
    <t>AL 22 at Ben Wells Rd:vacant lots btwn Hardee's &amp; Ky FC</t>
  </si>
  <si>
    <t>AL 25, MP 117.3; 1.7 mi e I-65:Calera Oliver Park</t>
  </si>
  <si>
    <t>FL 80 .25 mi n San Gabriel corner Esperanza:ballpark</t>
  </si>
  <si>
    <t>GA 122 2.0 mi e US 441: logging road</t>
  </si>
  <si>
    <t>US 72 0.4 mi e of US 45:field</t>
  </si>
  <si>
    <t>US 98 0.1 mi e of FL 67:ballpark s of road</t>
  </si>
  <si>
    <t>US 98 Cross City High School football field</t>
  </si>
  <si>
    <t>FL 65 9 mi n of US 98</t>
  </si>
  <si>
    <t>FL 50 at FL 520:fields at Wedgefield G &amp; C Club</t>
  </si>
  <si>
    <t>FL 206 .5 mi w A1A along mudflats</t>
  </si>
  <si>
    <t>FL 71 l mi s Gulf Co. line: field</t>
  </si>
  <si>
    <t>US 280 at Layfayette St traf lght: recently graded lot</t>
  </si>
  <si>
    <t>US 90 9.9 mi w of junc FL 81:field at HRS bldg</t>
  </si>
  <si>
    <t>FL 83 1.4 mi n of US 90, 0.6 mi w:DFSHS fields</t>
  </si>
  <si>
    <t>US 441:soccer fld, S. Georgia College; next to HS</t>
  </si>
  <si>
    <t>FL 71 10 mi s Wiwahitchka: pasture</t>
  </si>
  <si>
    <t>Westgate Parkway 0.5 mi n of US 84:field sw of fire sta</t>
  </si>
  <si>
    <t>US 84 1.2 mi w of US 431N:vacant lot e of Food World</t>
  </si>
  <si>
    <t>US 231 8.2 mi n of FL stateline:lawn of Olympia Motel</t>
  </si>
  <si>
    <t>Duke Univ west campus:activity field nr Duke Stadium</t>
  </si>
  <si>
    <t>Upper Finley Rd 3 mi w of town:Mondamin Farms yard</t>
  </si>
  <si>
    <t>Dyersburg Community College: lawn nw of gymnasium</t>
  </si>
  <si>
    <t>SC 174 junc with beach (from north)</t>
  </si>
  <si>
    <t>US 98 just before Apalachicola bridge along coast</t>
  </si>
  <si>
    <t>US 82 13.7 mi e of Midway:Cowikee Creek Turf farm</t>
  </si>
  <si>
    <t>FL 29 s to Everglades National Park Hdqtrs:lawn</t>
  </si>
  <si>
    <t>FL 2 (=GA 94) 0.4 mi se Ga-Fla line</t>
  </si>
  <si>
    <t>FL2 3.4 mi se Ga-Fla line</t>
  </si>
  <si>
    <t>FL 59 6.6 mi n of US 98: dumpster</t>
  </si>
  <si>
    <t>FL 361A 8 mi s US 98</t>
  </si>
  <si>
    <t>Fargo: downtown park</t>
  </si>
  <si>
    <t>Fargo golf course</t>
  </si>
  <si>
    <t>I-40 at Galloway exit:field at truck wash</t>
  </si>
  <si>
    <t>US 80 0.4 mi w of AL 69-n:field w of Baptist Church</t>
  </si>
  <si>
    <t>US 84 1.1 mi e junc US 43:airfield opp NG armory</t>
  </si>
  <si>
    <t>Broadway 0.5 mi n of US 82:mowed area btwn rd &amp; levee</t>
  </si>
  <si>
    <t>US 82 0.5 mi w US 49E &amp; 1.3 mi e Yazoo R:Whittington Pk</t>
  </si>
  <si>
    <t>FL S-241 2.0 mi n of FL 26:field at Green Acres</t>
  </si>
  <si>
    <t>FL 24 w of SW 34th St:playing field at Butler Plaza</t>
  </si>
  <si>
    <t>NW 23rd Ave at 85th St:track at Sante Fe CC</t>
  </si>
  <si>
    <t>NW 34th St at 12th Ave:playground at Westwood Mid. Sch.</t>
  </si>
  <si>
    <t>FL 26 1 mi s on Tower Rd. to radio tower field</t>
  </si>
  <si>
    <t>NE 8th Ave &amp; FL 24:Citizen's Field play area nw of pool</t>
  </si>
  <si>
    <t>FL 20 Hawthorne High School football field</t>
  </si>
  <si>
    <t>US 84 1.9 mi w of GA 121 &amp; 15:hay fields n of feed mill</t>
  </si>
  <si>
    <t>US 84 nr HBK1 (s of it?)</t>
  </si>
  <si>
    <t>playground nn Hoboken Elem &amp; Jr. HS + cemetary</t>
  </si>
  <si>
    <t>FL 67 5 mi n of Hitchcock Lake Rd:newly planted pines</t>
  </si>
  <si>
    <t>US 321 ca. 1 mi n I-95 (exit #5)</t>
  </si>
  <si>
    <t>US 321 1.3 mi n I-95; then 0.7 mi to left (hdv school)</t>
  </si>
  <si>
    <t>US 84 2.1 mi w of US 441:Homerville-CCo. Indus. Park</t>
  </si>
  <si>
    <t>US 278 0.6 mi n of US 601:yard of Ben Hazel School</t>
  </si>
  <si>
    <t>US 278 1.0 mi e of US 601:field at Hampton HS</t>
  </si>
  <si>
    <t>FL 14 6 mi sw I-10</t>
  </si>
  <si>
    <t>FL 67 5.7 mi n of US 98:new-ground pasture</t>
  </si>
  <si>
    <t>FL 65 3.0 mi n FL 20:vacant filling station site</t>
  </si>
  <si>
    <t>FL 207 0.1 mi e on Main:Hastings Elem. School</t>
  </si>
  <si>
    <t>US 49 1.7 mi n of US 11:ballfield at William Carey Coll</t>
  </si>
  <si>
    <t>FL 356 6.5 mi s US 98 (=1.5 mi s fire tower)</t>
  </si>
  <si>
    <t>FL 846 1.5 mi e FL 29 Immokalee H.S. football field</t>
  </si>
  <si>
    <t>Jct. FL 315 &amp; FL 20:Interlachen H.S. football field</t>
  </si>
  <si>
    <t>FL 111 w of I-95:roadside e of Jax airport</t>
  </si>
  <si>
    <t>Lem Turner Rd 3.0 mi s of I-295:campus N Fla CC</t>
  </si>
  <si>
    <t>I-55, exit 33E and south short distance: Riverside Park</t>
  </si>
  <si>
    <t>US 80 at Old Brandon Rd:Pearl City Park</t>
  </si>
  <si>
    <t>SC 64 .2 mi nw US17</t>
  </si>
  <si>
    <t>SC 64 1 mi w US17:Jacksonboro Baptist Church</t>
  </si>
  <si>
    <t>FL C108 4 mi e FL C121</t>
  </si>
  <si>
    <t>FL C108 2.1 mi w 230Kv powerlines: hayfield on s. side</t>
  </si>
  <si>
    <t>FL 221 9.0 mi n US 98</t>
  </si>
  <si>
    <t>FL 29 1.2 mi s LaBelle jct. FL 80:rodeo arena lawn</t>
  </si>
  <si>
    <t>TN 20 2.3 mi s &amp; e wmost Lex exit I-40:fields</t>
  </si>
  <si>
    <t>GA 221 3.0 mi sw GA 135:O'Brian Sod Farm</t>
  </si>
  <si>
    <t>4th Ave W 0.3 mi w TN13:ballfield s of Baptist Church</t>
  </si>
  <si>
    <t>Bus. US 1 n of GA 24:grounds of Jefferson Hospital</t>
  </si>
  <si>
    <t>US 90 10.9 mi w I-75:roadside at Circle R Ranch</t>
  </si>
  <si>
    <t>US 280 1.2 mi w US 1:roadside &amp; elect coop yard</t>
  </si>
  <si>
    <t>US 280 2.0 mi w US 1:disked onion fields</t>
  </si>
  <si>
    <t>US 280 at Vidalia blue water tower:recreation area</t>
  </si>
  <si>
    <t>US 98 1.3 mi w of US 51:practice field at Parklane Acad</t>
  </si>
  <si>
    <t>GA 49 0.7 mi e of US 129:fields at Appling HS</t>
  </si>
  <si>
    <t>GA 49 2 mi e US 129:Shirlington Assmbly God field</t>
  </si>
  <si>
    <t>US 98 at US 319:roadside</t>
  </si>
  <si>
    <t>US 98 e of US 319:school grounds</t>
  </si>
  <si>
    <t>US 319 2 mi n US 98:field opp Mt Olive Baptist Church</t>
  </si>
  <si>
    <t>US 90 1.1 mi w of FL 69:field w of Sils Mobile Homes</t>
  </si>
  <si>
    <t>FL 87 1.5 mi n of US 90:Milton ballfields</t>
  </si>
  <si>
    <t>FL S-127 0.1 mi n FL 2 (=GA94): clearcut areas</t>
  </si>
  <si>
    <t>SC 261 2.9 mi e of I-95:vacant lots in subdivision</t>
  </si>
  <si>
    <t>31st Ave at I-20:field at Meridian J Coll Skill Center</t>
  </si>
  <si>
    <t>US 90 1.2 mi w FL 73:lawn s of Heritage Cathedral</t>
  </si>
  <si>
    <t>US 90 7.7 mi w of US 19:roadside</t>
  </si>
  <si>
    <t>US 19 &amp; US 90:school grounds sw of square</t>
  </si>
  <si>
    <t>FL 259 3.5 mi sw US 19</t>
  </si>
  <si>
    <t>US 19 2.5 mi n US 90:greyhound training track</t>
  </si>
  <si>
    <t>US 80 1.2 mi w of I-65:field s of Dana axel plant</t>
  </si>
  <si>
    <t>no site selected</t>
  </si>
  <si>
    <t>US 301 0.7 mi s US 84:school playground</t>
  </si>
  <si>
    <t>GA 94 11 mi w of Fargo (just e of fire tower)</t>
  </si>
  <si>
    <t>FL 26 .5 mi s FL 337 Newberry Jr. High baseball field</t>
  </si>
  <si>
    <t>US 98 at Odena fire tower: dirt rd s of tower</t>
  </si>
  <si>
    <t>FL 78 .2m w of Okeechobee at Shrine club lawn</t>
  </si>
  <si>
    <t>FL 80 1 mi e Olga field across from nursery</t>
  </si>
  <si>
    <t>FL A1A 1 mi w intracostal waterway: Pine Grove Church</t>
  </si>
  <si>
    <t>FL A1A 0.9 mi w FL 107:Nassau Baptist Temple</t>
  </si>
  <si>
    <t>FL 24 0.6 mi w of US 19:grounds of LARC work center</t>
  </si>
  <si>
    <t>US 65 3.0 mi n Bus US 65:Pine Bluff Regional Park</t>
  </si>
  <si>
    <t>grounds of St. Johns River Community College</t>
  </si>
  <si>
    <t>US 19 MP 6: industrial park s of Pelham watertower</t>
  </si>
  <si>
    <t>US 98 1.4 mi n of bridge: Panacea airport</t>
  </si>
  <si>
    <t>FL 27 2.6 mi e on Jefferson: Taylor Co. J.H. field</t>
  </si>
  <si>
    <t>FL 71 0.5 mi n of US 98:vacant lot</t>
  </si>
  <si>
    <t>0.2 mi n of exit #82 of I-20</t>
  </si>
  <si>
    <t>FL 12 0.3 mi w US 90: hayfield behind fencerow at sign</t>
  </si>
  <si>
    <t>US 82 1.4 mi e of Sasser water tower:fields &amp; roadside</t>
  </si>
  <si>
    <t>US 82 2.1 mi e of e junc GA 55:D &amp; TC recreation area</t>
  </si>
  <si>
    <t>GA 307 1.6 mi n of US 80:field s of fenced landing area</t>
  </si>
  <si>
    <t>GA 94 3 mi w St.George at MP8: nr fire tower</t>
  </si>
  <si>
    <t>GA 94 5.2 mi w GA 23 &amp; 121:clear cut area n of rd</t>
  </si>
  <si>
    <t>0.5 mi n of GA 94 on rd 0.4 mi e of GA 23 &amp; 121:pasture</t>
  </si>
  <si>
    <t>MSU campus:field s of Plant Path &amp; Weed Sci nursery</t>
  </si>
  <si>
    <t>US 98 6.2 mi se of Wilmer:fields at Mary Montgomery HS</t>
  </si>
  <si>
    <t>US 90 1.7 mi w of FL 280:roadside &amp; fields</t>
  </si>
  <si>
    <t>US 90 at FL 69:recreation area to ne</t>
  </si>
  <si>
    <t>FL 71 7 mi s of Blountstown: pasture</t>
  </si>
  <si>
    <t>St. George State Park beach across from camping area</t>
  </si>
  <si>
    <t>US 84 at US 129:roadside sw quadrant</t>
  </si>
  <si>
    <t>FL 361 .5 mi w on 1st Ave. Steinhatchee School field</t>
  </si>
  <si>
    <t>GA 94 8 mi w of Statenville at Ponder Rd</t>
  </si>
  <si>
    <t>GA 94 5.6 mi w RR at Tarver</t>
  </si>
  <si>
    <t>GA 94 8.1 mi e of Clay Rd</t>
  </si>
  <si>
    <t>FL 363 .5 mi s FSU:dairy farm near Alumni Village</t>
  </si>
  <si>
    <t>GA 208 0.5 mi w US 80: closed schl on School House Ave</t>
  </si>
  <si>
    <t>US 80 0.1 mi e MP 17 or 1.3 mi e GA 46:hay field</t>
  </si>
  <si>
    <t>FL 129 .6 mi n of FL 26:Trenton H.S. field e of stadium</t>
  </si>
  <si>
    <t>Tarver at fire tower and SCL RR</t>
  </si>
  <si>
    <t>GA 94 1.5 mi e SCL RR:clearcut area n of rd</t>
  </si>
  <si>
    <t>GA 94 6.3 mi e SCL RR:clearcut area n of rd</t>
  </si>
  <si>
    <t>GA 94 3.1 mi e SCL RR</t>
  </si>
  <si>
    <t>GA 94 1.9 mi e SCL RR:burned clearcut area opp dog pen</t>
  </si>
  <si>
    <t>US 82 1.4 mi w I-59&amp;20:playing fields Univ Ala</t>
  </si>
  <si>
    <t>US 72 2.4 mi e of AL 157-n:field</t>
  </si>
  <si>
    <t>Water Valley: Tim Forrest's place</t>
  </si>
  <si>
    <t>Police Station</t>
  </si>
  <si>
    <t>Airport field</t>
  </si>
  <si>
    <t>Village field</t>
  </si>
  <si>
    <t>US 84 1.9 mi e US 41:field at Loundes Co. Civic Center</t>
  </si>
  <si>
    <t>Valdosta High School (ne Valdosta)</t>
  </si>
  <si>
    <t>400 yds s of VLD-5: Loundes High School</t>
  </si>
  <si>
    <t>GA 94 2 mi e I-75: Valdosta State College soccer field</t>
  </si>
  <si>
    <t>GA 94 0.25 e of I-75: Valdosta Mall</t>
  </si>
  <si>
    <t>I-65 Exit 281:lot at Leisure Dr in subdivision to east</t>
  </si>
  <si>
    <t>US 31 0.9 mi n AL 91:Wallace State Comm Coll track</t>
  </si>
  <si>
    <t>US 84 1.0 mi e US 1:Okeefenokee Fairgrounds</t>
  </si>
  <si>
    <t>US 82, n side:Church of God field &amp; parking lot</t>
  </si>
  <si>
    <t>FL 59 0.2 mi n of Wacissa: pasture</t>
  </si>
  <si>
    <t>SC 64 3 mi w of I-95</t>
  </si>
  <si>
    <t>SC 64 1.7 mi w I-95</t>
  </si>
  <si>
    <t>US 231 0.9 mi n of SC 213:fields at Everette School</t>
  </si>
  <si>
    <t>US 84 at Brantley-Glynn Co line:truck parking area</t>
  </si>
  <si>
    <t>US 84 0.6 mi w Brantley-Glynn Co line:bhnd H &amp; P garage</t>
  </si>
  <si>
    <t>FL 267 4.6 mi n of FL 20: crossroad</t>
  </si>
  <si>
    <t>FL 60 .25 mi e of Florida Turnpike exit:field</t>
  </si>
  <si>
    <t>Estab</t>
  </si>
  <si>
    <t xml:space="preserve">  by</t>
  </si>
  <si>
    <t>TW</t>
  </si>
  <si>
    <t>BL</t>
  </si>
  <si>
    <t>JW</t>
  </si>
  <si>
    <t>TF</t>
  </si>
  <si>
    <t>LMT</t>
  </si>
  <si>
    <t>(EDT)</t>
  </si>
  <si>
    <t>(CDT)</t>
  </si>
  <si>
    <t xml:space="preserve">  Compass Correction</t>
  </si>
  <si>
    <t xml:space="preserve">  </t>
  </si>
  <si>
    <t xml:space="preserve"> Nearby Town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</si>
</sst>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38">
    <font>
      <sz val="12"/>
      <name val="Courier"/>
      <family val="0"/>
    </font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324"/>
  <sheetViews>
    <sheetView tabSelected="1" zoomScale="85" zoomScaleNormal="85" zoomScalePageLayoutView="0" workbookViewId="0" topLeftCell="A1">
      <selection activeCell="A1" sqref="A1"/>
    </sheetView>
  </sheetViews>
  <sheetFormatPr defaultColWidth="9.796875" defaultRowHeight="15"/>
  <cols>
    <col min="1" max="1" width="7.09765625" style="2" customWidth="1"/>
    <col min="2" max="2" width="15.19921875" style="2" customWidth="1"/>
    <col min="3" max="3" width="6.59765625" style="2" customWidth="1"/>
    <col min="4" max="4" width="6.09765625" style="2" customWidth="1"/>
    <col min="5" max="5" width="41" style="2" customWidth="1"/>
    <col min="6" max="6" width="7.8984375" style="8" customWidth="1"/>
    <col min="7" max="7" width="5.796875" style="9" customWidth="1"/>
    <col min="8" max="8" width="5.796875" style="8" customWidth="1"/>
    <col min="9" max="9" width="4.19921875" style="8" customWidth="1"/>
    <col min="10" max="18" width="3.796875" style="8" customWidth="1"/>
    <col min="19" max="16384" width="9.796875" style="2" customWidth="1"/>
  </cols>
  <sheetData>
    <row r="1" ht="15.75">
      <c r="A1" s="12" t="s">
        <v>0</v>
      </c>
    </row>
    <row r="2" spans="1:18" ht="15.75">
      <c r="A2" s="12" t="s">
        <v>1</v>
      </c>
      <c r="B2" s="12" t="s">
        <v>546</v>
      </c>
      <c r="C2" s="13" t="s">
        <v>335</v>
      </c>
      <c r="D2" s="13" t="s">
        <v>337</v>
      </c>
      <c r="E2" s="12" t="s">
        <v>339</v>
      </c>
      <c r="F2" s="13" t="s">
        <v>535</v>
      </c>
      <c r="G2" s="14" t="s">
        <v>541</v>
      </c>
      <c r="H2" s="13" t="s">
        <v>541</v>
      </c>
      <c r="I2" s="12" t="s">
        <v>544</v>
      </c>
      <c r="J2" s="17"/>
      <c r="K2" s="17"/>
      <c r="L2" s="17"/>
      <c r="M2" s="17"/>
      <c r="N2" s="17"/>
      <c r="O2" s="17"/>
      <c r="P2" s="17"/>
      <c r="Q2" s="17"/>
      <c r="R2" s="17"/>
    </row>
    <row r="3" spans="1:18" ht="15.75">
      <c r="A3" s="15"/>
      <c r="B3" s="12" t="s">
        <v>197</v>
      </c>
      <c r="C3" s="16" t="s">
        <v>336</v>
      </c>
      <c r="D3" s="13" t="s">
        <v>338</v>
      </c>
      <c r="E3" s="15"/>
      <c r="F3" s="13" t="s">
        <v>536</v>
      </c>
      <c r="G3" s="14" t="s">
        <v>542</v>
      </c>
      <c r="H3" s="13" t="s">
        <v>543</v>
      </c>
      <c r="I3" s="13">
        <v>82</v>
      </c>
      <c r="J3" s="13">
        <v>83</v>
      </c>
      <c r="K3" s="13">
        <v>84</v>
      </c>
      <c r="L3" s="13">
        <v>85</v>
      </c>
      <c r="M3" s="13">
        <v>86</v>
      </c>
      <c r="N3" s="13">
        <v>87</v>
      </c>
      <c r="O3" s="13">
        <v>88</v>
      </c>
      <c r="P3" s="13">
        <v>89</v>
      </c>
      <c r="Q3" s="13">
        <v>90</v>
      </c>
      <c r="R3" s="13">
        <v>91</v>
      </c>
    </row>
    <row r="4" spans="1:11" ht="15.75">
      <c r="A4" s="1" t="s">
        <v>2</v>
      </c>
      <c r="B4" s="1" t="s">
        <v>198</v>
      </c>
      <c r="C4" s="6">
        <v>83.33</v>
      </c>
      <c r="D4" s="6">
        <v>32</v>
      </c>
      <c r="E4" s="1" t="s">
        <v>340</v>
      </c>
      <c r="F4" s="4" t="s">
        <v>537</v>
      </c>
      <c r="G4" s="11">
        <f aca="true" t="shared" si="0" ref="G4:G9">(4*(75-C4))-60</f>
        <v>-93.32</v>
      </c>
      <c r="J4" s="4">
        <v>-2</v>
      </c>
      <c r="K4" s="4">
        <v>-2</v>
      </c>
    </row>
    <row r="5" spans="1:11" ht="15.75">
      <c r="A5" s="1" t="s">
        <v>3</v>
      </c>
      <c r="B5" s="1" t="s">
        <v>198</v>
      </c>
      <c r="C5" s="6">
        <v>83.33</v>
      </c>
      <c r="D5" s="6">
        <v>32</v>
      </c>
      <c r="E5" s="1" t="s">
        <v>341</v>
      </c>
      <c r="F5" s="4" t="s">
        <v>537</v>
      </c>
      <c r="G5" s="11">
        <f t="shared" si="0"/>
        <v>-93.32</v>
      </c>
      <c r="J5" s="4">
        <v>-2</v>
      </c>
      <c r="K5" s="4">
        <v>-2</v>
      </c>
    </row>
    <row r="6" spans="1:10" ht="15.75">
      <c r="A6" s="1" t="s">
        <v>4</v>
      </c>
      <c r="B6" s="1" t="s">
        <v>199</v>
      </c>
      <c r="C6" s="6">
        <v>82</v>
      </c>
      <c r="D6" s="6">
        <v>33.45</v>
      </c>
      <c r="E6" s="1" t="s">
        <v>342</v>
      </c>
      <c r="F6" s="4" t="s">
        <v>537</v>
      </c>
      <c r="G6" s="11">
        <f t="shared" si="0"/>
        <v>-88</v>
      </c>
      <c r="J6" s="4">
        <v>-4</v>
      </c>
    </row>
    <row r="7" spans="1:18" ht="15.75">
      <c r="A7" s="1" t="s">
        <v>5</v>
      </c>
      <c r="B7" s="1" t="s">
        <v>200</v>
      </c>
      <c r="C7" s="6">
        <v>81.81</v>
      </c>
      <c r="D7" s="6">
        <v>82.53</v>
      </c>
      <c r="E7" s="1" t="s">
        <v>343</v>
      </c>
      <c r="F7" s="4" t="s">
        <v>537</v>
      </c>
      <c r="G7" s="11">
        <f t="shared" si="0"/>
        <v>-87.24000000000001</v>
      </c>
      <c r="K7" s="4">
        <v>-4</v>
      </c>
      <c r="R7" s="4">
        <v>-4</v>
      </c>
    </row>
    <row r="8" spans="1:11" ht="15.75">
      <c r="A8" s="1" t="s">
        <v>6</v>
      </c>
      <c r="B8" s="1" t="s">
        <v>201</v>
      </c>
      <c r="C8" s="6">
        <v>82.78</v>
      </c>
      <c r="D8" s="6">
        <v>32.85</v>
      </c>
      <c r="E8" s="1" t="s">
        <v>344</v>
      </c>
      <c r="F8" s="4" t="s">
        <v>537</v>
      </c>
      <c r="G8" s="11">
        <f t="shared" si="0"/>
        <v>-91.12</v>
      </c>
      <c r="J8" s="4">
        <v>-3</v>
      </c>
      <c r="K8" s="4">
        <v>-3</v>
      </c>
    </row>
    <row r="9" spans="1:13" ht="15.75">
      <c r="A9" s="1" t="s">
        <v>7</v>
      </c>
      <c r="B9" s="1" t="s">
        <v>202</v>
      </c>
      <c r="C9" s="6">
        <v>84.28</v>
      </c>
      <c r="D9" s="6">
        <v>30.08</v>
      </c>
      <c r="E9" s="1" t="s">
        <v>345</v>
      </c>
      <c r="F9" s="4" t="s">
        <v>538</v>
      </c>
      <c r="G9" s="11">
        <f t="shared" si="0"/>
        <v>-97.12</v>
      </c>
      <c r="M9" s="4">
        <v>-1</v>
      </c>
    </row>
    <row r="10" spans="1:9" ht="15.75">
      <c r="A10" s="1" t="s">
        <v>8</v>
      </c>
      <c r="B10" s="1" t="s">
        <v>203</v>
      </c>
      <c r="C10" s="6">
        <v>85</v>
      </c>
      <c r="D10" s="6">
        <v>29.73</v>
      </c>
      <c r="E10" s="1" t="s">
        <v>346</v>
      </c>
      <c r="F10" s="4" t="s">
        <v>537</v>
      </c>
      <c r="G10" s="11"/>
      <c r="H10" s="4">
        <v>-40</v>
      </c>
      <c r="I10" s="4">
        <v>0</v>
      </c>
    </row>
    <row r="11" spans="1:13" ht="15.75">
      <c r="A11" s="1" t="s">
        <v>9</v>
      </c>
      <c r="B11" s="1" t="s">
        <v>204</v>
      </c>
      <c r="C11" s="6">
        <v>81.87</v>
      </c>
      <c r="D11" s="6">
        <v>27.22</v>
      </c>
      <c r="E11" s="1" t="s">
        <v>347</v>
      </c>
      <c r="F11" s="4" t="s">
        <v>538</v>
      </c>
      <c r="G11" s="11">
        <f>(4*(75-C11))-60</f>
        <v>-87.48000000000002</v>
      </c>
      <c r="M11" s="4">
        <v>-2</v>
      </c>
    </row>
    <row r="12" spans="1:12" ht="15.75">
      <c r="A12" s="1" t="s">
        <v>10</v>
      </c>
      <c r="B12" s="1" t="s">
        <v>205</v>
      </c>
      <c r="C12" s="6">
        <v>81.88</v>
      </c>
      <c r="D12" s="6">
        <v>31.21</v>
      </c>
      <c r="E12" s="1" t="s">
        <v>348</v>
      </c>
      <c r="F12" s="4" t="s">
        <v>537</v>
      </c>
      <c r="G12" s="11">
        <f>(4*(75-C12))-60</f>
        <v>-87.51999999999998</v>
      </c>
      <c r="L12" s="4">
        <v>-3</v>
      </c>
    </row>
    <row r="13" spans="1:10" ht="15.75">
      <c r="A13" s="1" t="s">
        <v>11</v>
      </c>
      <c r="B13" s="1" t="s">
        <v>206</v>
      </c>
      <c r="C13" s="6">
        <v>82.23</v>
      </c>
      <c r="D13" s="6">
        <v>31.27</v>
      </c>
      <c r="E13" s="1" t="s">
        <v>349</v>
      </c>
      <c r="F13" s="4" t="s">
        <v>537</v>
      </c>
      <c r="G13" s="11">
        <f>(4*(75-C13))-60</f>
        <v>-88.92000000000002</v>
      </c>
      <c r="J13" s="4">
        <v>-3</v>
      </c>
    </row>
    <row r="14" spans="1:10" ht="15.75">
      <c r="A14" s="1" t="s">
        <v>12</v>
      </c>
      <c r="B14" s="1" t="s">
        <v>206</v>
      </c>
      <c r="C14" s="6">
        <v>82.23</v>
      </c>
      <c r="D14" s="6">
        <v>31.27</v>
      </c>
      <c r="E14" s="1" t="s">
        <v>350</v>
      </c>
      <c r="F14" s="4" t="s">
        <v>537</v>
      </c>
      <c r="G14" s="11">
        <f>(4*(75-C14))-60</f>
        <v>-88.92000000000002</v>
      </c>
      <c r="J14" s="4">
        <v>-3</v>
      </c>
    </row>
    <row r="15" spans="1:10" ht="15.75">
      <c r="A15" s="1" t="s">
        <v>13</v>
      </c>
      <c r="B15" s="1" t="s">
        <v>206</v>
      </c>
      <c r="C15" s="6">
        <v>82.23</v>
      </c>
      <c r="D15" s="6">
        <v>31.27</v>
      </c>
      <c r="E15" s="1" t="s">
        <v>351</v>
      </c>
      <c r="F15" s="4" t="s">
        <v>537</v>
      </c>
      <c r="G15" s="11">
        <f>(4*(75-C15))-60</f>
        <v>-88.92000000000002</v>
      </c>
      <c r="J15" s="4">
        <v>-3</v>
      </c>
    </row>
    <row r="16" spans="1:12" ht="15.75">
      <c r="A16" s="1" t="s">
        <v>14</v>
      </c>
      <c r="B16" s="1" t="s">
        <v>207</v>
      </c>
      <c r="C16" s="6">
        <v>80.83</v>
      </c>
      <c r="D16" s="6">
        <v>32.25</v>
      </c>
      <c r="E16" s="1" t="s">
        <v>352</v>
      </c>
      <c r="F16" s="4" t="s">
        <v>539</v>
      </c>
      <c r="G16" s="11">
        <f aca="true" t="shared" si="1" ref="G16:G22">(4*(75-C16))-60</f>
        <v>-83.32</v>
      </c>
      <c r="L16" s="4">
        <v>-4</v>
      </c>
    </row>
    <row r="17" spans="1:12" ht="15.75">
      <c r="A17" s="1" t="s">
        <v>15</v>
      </c>
      <c r="B17" s="1" t="s">
        <v>208</v>
      </c>
      <c r="C17" s="6">
        <v>80.68</v>
      </c>
      <c r="D17" s="6">
        <v>26.68</v>
      </c>
      <c r="E17" s="1" t="s">
        <v>353</v>
      </c>
      <c r="F17" s="4" t="s">
        <v>538</v>
      </c>
      <c r="G17" s="11">
        <f t="shared" si="1"/>
        <v>-82.72000000000003</v>
      </c>
      <c r="L17" s="4">
        <v>-3</v>
      </c>
    </row>
    <row r="18" spans="1:18" ht="15.75">
      <c r="A18" s="1" t="s">
        <v>16</v>
      </c>
      <c r="B18" s="1" t="s">
        <v>209</v>
      </c>
      <c r="C18" s="1">
        <v>82.01</v>
      </c>
      <c r="D18" s="1">
        <v>29.01</v>
      </c>
      <c r="E18" s="1" t="s">
        <v>354</v>
      </c>
      <c r="F18" s="4" t="s">
        <v>537</v>
      </c>
      <c r="G18" s="11">
        <f>(4*(75-C18))-60</f>
        <v>-88.04000000000002</v>
      </c>
      <c r="R18" s="4">
        <v>-3</v>
      </c>
    </row>
    <row r="19" spans="1:12" ht="15.75">
      <c r="A19" s="1" t="s">
        <v>17</v>
      </c>
      <c r="B19" s="1" t="s">
        <v>210</v>
      </c>
      <c r="C19" s="6">
        <v>84.59</v>
      </c>
      <c r="D19" s="6">
        <f>30+(395/442)</f>
        <v>30.89366515837104</v>
      </c>
      <c r="E19" s="1" t="s">
        <v>355</v>
      </c>
      <c r="F19" s="4" t="s">
        <v>537</v>
      </c>
      <c r="G19" s="11">
        <f t="shared" si="1"/>
        <v>-98.36000000000001</v>
      </c>
      <c r="L19" s="4">
        <v>-1</v>
      </c>
    </row>
    <row r="20" spans="1:13" ht="15.75">
      <c r="A20" s="1" t="s">
        <v>18</v>
      </c>
      <c r="B20" s="1" t="s">
        <v>210</v>
      </c>
      <c r="C20" s="6">
        <v>84.59</v>
      </c>
      <c r="D20" s="6">
        <f>30+(395/442)</f>
        <v>30.89366515837104</v>
      </c>
      <c r="E20" s="1" t="s">
        <v>356</v>
      </c>
      <c r="F20" s="4" t="s">
        <v>539</v>
      </c>
      <c r="G20" s="11">
        <f>(4*(75-C20))-60</f>
        <v>-98.36000000000001</v>
      </c>
      <c r="M20" s="4">
        <v>-1</v>
      </c>
    </row>
    <row r="21" spans="1:7" ht="15.75">
      <c r="A21" s="1" t="s">
        <v>19</v>
      </c>
      <c r="B21" s="1" t="s">
        <v>210</v>
      </c>
      <c r="C21" s="6">
        <v>84.59</v>
      </c>
      <c r="D21" s="6">
        <f>30+(395/442)</f>
        <v>30.89366515837104</v>
      </c>
      <c r="E21" s="1" t="s">
        <v>357</v>
      </c>
      <c r="F21" s="4" t="s">
        <v>539</v>
      </c>
      <c r="G21" s="11">
        <f t="shared" si="1"/>
        <v>-98.36000000000001</v>
      </c>
    </row>
    <row r="22" spans="1:7" ht="15.75">
      <c r="A22" s="1" t="s">
        <v>20</v>
      </c>
      <c r="B22" s="1" t="s">
        <v>211</v>
      </c>
      <c r="C22" s="6">
        <v>84.59</v>
      </c>
      <c r="D22" s="6">
        <f>30+(395/442)</f>
        <v>30.89366515837104</v>
      </c>
      <c r="E22" s="1" t="s">
        <v>358</v>
      </c>
      <c r="F22" s="4" t="s">
        <v>539</v>
      </c>
      <c r="G22" s="11">
        <f t="shared" si="1"/>
        <v>-98.36000000000001</v>
      </c>
    </row>
    <row r="23" spans="1:12" ht="15.75">
      <c r="A23" s="1" t="s">
        <v>21</v>
      </c>
      <c r="B23" s="1" t="s">
        <v>212</v>
      </c>
      <c r="C23" s="6">
        <v>86.25</v>
      </c>
      <c r="D23" s="6">
        <v>31.58</v>
      </c>
      <c r="E23" s="1" t="s">
        <v>359</v>
      </c>
      <c r="F23" s="4" t="s">
        <v>537</v>
      </c>
      <c r="G23" s="11"/>
      <c r="H23" s="4">
        <f>-105+60</f>
        <v>-45</v>
      </c>
      <c r="K23" s="4">
        <v>0</v>
      </c>
      <c r="L23" s="4">
        <v>0</v>
      </c>
    </row>
    <row r="24" spans="1:14" ht="15.75">
      <c r="A24" s="1" t="s">
        <v>22</v>
      </c>
      <c r="B24" s="1" t="s">
        <v>213</v>
      </c>
      <c r="C24" s="6">
        <v>80.34</v>
      </c>
      <c r="D24" s="6">
        <v>32.69</v>
      </c>
      <c r="E24" s="1" t="s">
        <v>360</v>
      </c>
      <c r="F24" s="4" t="s">
        <v>539</v>
      </c>
      <c r="G24" s="11">
        <f>(4*(75-C24))-60</f>
        <v>-81.36000000000001</v>
      </c>
      <c r="N24" s="4">
        <v>-5</v>
      </c>
    </row>
    <row r="25" spans="1:18" ht="15.75">
      <c r="A25" s="1" t="s">
        <v>23</v>
      </c>
      <c r="B25" s="1" t="s">
        <v>214</v>
      </c>
      <c r="C25" s="6">
        <v>81.62</v>
      </c>
      <c r="D25" s="6">
        <v>31.19</v>
      </c>
      <c r="E25" s="1" t="s">
        <v>361</v>
      </c>
      <c r="F25" s="4" t="s">
        <v>537</v>
      </c>
      <c r="G25" s="11">
        <f>(4*(75-C25))-60</f>
        <v>-86.48000000000002</v>
      </c>
      <c r="J25" s="4">
        <v>-3</v>
      </c>
      <c r="K25" s="4">
        <v>-3</v>
      </c>
      <c r="L25" s="4">
        <v>-4</v>
      </c>
      <c r="N25" s="4">
        <v>-4</v>
      </c>
      <c r="O25" s="4">
        <v>-4</v>
      </c>
      <c r="R25" s="4">
        <v>-4</v>
      </c>
    </row>
    <row r="26" spans="1:13" ht="15.75">
      <c r="A26" s="1" t="s">
        <v>24</v>
      </c>
      <c r="B26" s="1" t="s">
        <v>215</v>
      </c>
      <c r="C26" s="6">
        <v>81.83</v>
      </c>
      <c r="D26" s="6">
        <v>27.88</v>
      </c>
      <c r="E26" s="1" t="s">
        <v>362</v>
      </c>
      <c r="F26" s="4" t="s">
        <v>537</v>
      </c>
      <c r="G26" s="11">
        <f>(4*(75-C26))-60</f>
        <v>-87.32</v>
      </c>
      <c r="K26" s="4">
        <v>-2</v>
      </c>
      <c r="M26" s="4">
        <v>-3</v>
      </c>
    </row>
    <row r="27" spans="1:11" ht="15.75">
      <c r="A27" s="1" t="s">
        <v>25</v>
      </c>
      <c r="B27" s="1" t="s">
        <v>216</v>
      </c>
      <c r="C27" s="6">
        <v>82.4</v>
      </c>
      <c r="D27" s="6">
        <v>28.58</v>
      </c>
      <c r="E27" s="1" t="s">
        <v>363</v>
      </c>
      <c r="F27" s="4" t="s">
        <v>537</v>
      </c>
      <c r="G27" s="11">
        <f>(4*(75-C27))-60</f>
        <v>-89.60000000000002</v>
      </c>
      <c r="K27" s="4">
        <v>-2</v>
      </c>
    </row>
    <row r="28" spans="1:12" ht="15.75">
      <c r="A28" s="1" t="s">
        <v>26</v>
      </c>
      <c r="B28" s="1" t="s">
        <v>217</v>
      </c>
      <c r="C28" s="6">
        <v>85.04</v>
      </c>
      <c r="D28" s="6">
        <v>30.44</v>
      </c>
      <c r="E28" s="1" t="s">
        <v>364</v>
      </c>
      <c r="F28" s="4" t="s">
        <v>537</v>
      </c>
      <c r="G28" s="11"/>
      <c r="H28" s="4">
        <f>-100+60</f>
        <v>-40</v>
      </c>
      <c r="I28" s="4">
        <v>0</v>
      </c>
      <c r="L28" s="4">
        <v>-1</v>
      </c>
    </row>
    <row r="29" spans="1:15" ht="15.75">
      <c r="A29" s="1" t="s">
        <v>27</v>
      </c>
      <c r="B29" s="1" t="s">
        <v>218</v>
      </c>
      <c r="C29" s="6">
        <v>83.05</v>
      </c>
      <c r="D29" s="6">
        <v>29.16</v>
      </c>
      <c r="E29" s="1" t="s">
        <v>365</v>
      </c>
      <c r="F29" s="4" t="s">
        <v>537</v>
      </c>
      <c r="G29" s="11">
        <f aca="true" t="shared" si="2" ref="G29:G45">(4*(75-C29))-60</f>
        <v>-92.19999999999999</v>
      </c>
      <c r="O29" s="4">
        <v>-2</v>
      </c>
    </row>
    <row r="30" spans="1:12" ht="15.75">
      <c r="A30" s="1" t="s">
        <v>28</v>
      </c>
      <c r="B30" s="1" t="s">
        <v>219</v>
      </c>
      <c r="C30" s="6">
        <v>84.36</v>
      </c>
      <c r="D30" s="6">
        <v>30.26</v>
      </c>
      <c r="E30" s="1" t="s">
        <v>366</v>
      </c>
      <c r="F30" s="4" t="s">
        <v>539</v>
      </c>
      <c r="G30" s="11">
        <f t="shared" si="2"/>
        <v>-97.44</v>
      </c>
      <c r="L30" s="4">
        <v>-1</v>
      </c>
    </row>
    <row r="31" spans="1:7" ht="15.75">
      <c r="A31" s="1" t="s">
        <v>29</v>
      </c>
      <c r="B31" s="1" t="s">
        <v>220</v>
      </c>
      <c r="C31" s="6">
        <v>79.89</v>
      </c>
      <c r="D31" s="6">
        <v>34.7</v>
      </c>
      <c r="E31" s="1" t="s">
        <v>367</v>
      </c>
      <c r="F31" s="4" t="s">
        <v>537</v>
      </c>
      <c r="G31" s="11">
        <f>(4*(75-C31))-60</f>
        <v>-79.56</v>
      </c>
    </row>
    <row r="32" spans="1:14" ht="15.75">
      <c r="A32" s="1" t="s">
        <v>30</v>
      </c>
      <c r="B32" s="1" t="s">
        <v>221</v>
      </c>
      <c r="C32" s="6">
        <v>81.78</v>
      </c>
      <c r="D32" s="6">
        <v>30.59</v>
      </c>
      <c r="E32" s="1" t="s">
        <v>368</v>
      </c>
      <c r="F32" s="4" t="s">
        <v>539</v>
      </c>
      <c r="G32" s="11">
        <f t="shared" si="2"/>
        <v>-87.12</v>
      </c>
      <c r="M32" s="4">
        <v>-3</v>
      </c>
      <c r="N32" s="4">
        <v>-4</v>
      </c>
    </row>
    <row r="33" spans="1:15" ht="15.75">
      <c r="A33" s="1" t="s">
        <v>31</v>
      </c>
      <c r="B33" s="1" t="s">
        <v>221</v>
      </c>
      <c r="C33" s="6">
        <v>81.78</v>
      </c>
      <c r="D33" s="6">
        <v>30.59</v>
      </c>
      <c r="E33" s="1" t="s">
        <v>369</v>
      </c>
      <c r="F33" s="4" t="s">
        <v>537</v>
      </c>
      <c r="G33" s="11">
        <f t="shared" si="2"/>
        <v>-87.12</v>
      </c>
      <c r="N33" s="4">
        <v>-4</v>
      </c>
      <c r="O33" s="4">
        <v>-4</v>
      </c>
    </row>
    <row r="34" spans="1:11" ht="15.75">
      <c r="A34" s="1" t="s">
        <v>32</v>
      </c>
      <c r="B34" s="1" t="s">
        <v>222</v>
      </c>
      <c r="C34" s="6">
        <v>81.74</v>
      </c>
      <c r="D34" s="6">
        <v>28.55</v>
      </c>
      <c r="E34" s="1" t="s">
        <v>370</v>
      </c>
      <c r="F34" s="4" t="s">
        <v>537</v>
      </c>
      <c r="G34" s="11">
        <f t="shared" si="2"/>
        <v>-86.95999999999998</v>
      </c>
      <c r="K34" s="4">
        <v>-2</v>
      </c>
    </row>
    <row r="35" spans="1:13" ht="15.75">
      <c r="A35" s="1" t="s">
        <v>33</v>
      </c>
      <c r="B35" s="1" t="s">
        <v>222</v>
      </c>
      <c r="C35" s="6">
        <v>81.74</v>
      </c>
      <c r="D35" s="6">
        <v>28.55</v>
      </c>
      <c r="E35" s="1" t="s">
        <v>371</v>
      </c>
      <c r="F35" s="4" t="s">
        <v>538</v>
      </c>
      <c r="G35" s="11">
        <f t="shared" si="2"/>
        <v>-86.95999999999998</v>
      </c>
      <c r="M35" s="4">
        <v>-3</v>
      </c>
    </row>
    <row r="36" spans="1:17" ht="15.75">
      <c r="A36" s="1" t="s">
        <v>34</v>
      </c>
      <c r="B36" s="1" t="s">
        <v>223</v>
      </c>
      <c r="C36" s="6">
        <v>86.59</v>
      </c>
      <c r="D36" s="6">
        <v>32.78</v>
      </c>
      <c r="E36" s="1" t="s">
        <v>372</v>
      </c>
      <c r="F36" s="4" t="s">
        <v>537</v>
      </c>
      <c r="G36" s="11"/>
      <c r="H36" s="4">
        <v>-46</v>
      </c>
      <c r="Q36" s="4">
        <v>-1</v>
      </c>
    </row>
    <row r="37" spans="1:17" ht="15.75">
      <c r="A37" s="1" t="s">
        <v>35</v>
      </c>
      <c r="B37" s="1" t="s">
        <v>224</v>
      </c>
      <c r="C37" s="1">
        <v>86.75</v>
      </c>
      <c r="D37" s="1">
        <v>33.09</v>
      </c>
      <c r="E37" s="1" t="s">
        <v>373</v>
      </c>
      <c r="F37" s="4" t="s">
        <v>537</v>
      </c>
      <c r="G37" s="11"/>
      <c r="H37" s="4">
        <v>-47</v>
      </c>
      <c r="Q37" s="4">
        <v>-1</v>
      </c>
    </row>
    <row r="38" spans="1:12" ht="15.75">
      <c r="A38" s="1" t="s">
        <v>36</v>
      </c>
      <c r="B38" s="1" t="s">
        <v>225</v>
      </c>
      <c r="C38" s="6">
        <v>80.93</v>
      </c>
      <c r="D38" s="6">
        <v>26.77</v>
      </c>
      <c r="E38" s="1" t="s">
        <v>374</v>
      </c>
      <c r="F38" s="4" t="s">
        <v>538</v>
      </c>
      <c r="G38" s="11">
        <f t="shared" si="2"/>
        <v>-83.72000000000003</v>
      </c>
      <c r="L38" s="4">
        <v>-3</v>
      </c>
    </row>
    <row r="39" spans="1:14" ht="15.75">
      <c r="A39" s="1" t="s">
        <v>37</v>
      </c>
      <c r="B39" s="1" t="s">
        <v>226</v>
      </c>
      <c r="C39" s="1">
        <v>82.82</v>
      </c>
      <c r="D39" s="6">
        <v>31.1</v>
      </c>
      <c r="E39" s="1" t="s">
        <v>375</v>
      </c>
      <c r="F39" s="4" t="s">
        <v>539</v>
      </c>
      <c r="G39" s="11">
        <f t="shared" si="2"/>
        <v>-91.27999999999997</v>
      </c>
      <c r="N39" s="4">
        <v>-3</v>
      </c>
    </row>
    <row r="40" spans="1:10" ht="15.75">
      <c r="A40" s="1" t="s">
        <v>38</v>
      </c>
      <c r="B40" s="1" t="s">
        <v>227</v>
      </c>
      <c r="C40" s="6">
        <v>88.51</v>
      </c>
      <c r="D40" s="6">
        <v>34.95</v>
      </c>
      <c r="E40" s="1" t="s">
        <v>376</v>
      </c>
      <c r="F40" s="4" t="s">
        <v>537</v>
      </c>
      <c r="G40" s="11"/>
      <c r="H40" s="4">
        <f>-114+60</f>
        <v>-54</v>
      </c>
      <c r="J40" s="4">
        <v>1</v>
      </c>
    </row>
    <row r="41" spans="1:12" ht="15.75">
      <c r="A41" s="1" t="s">
        <v>39</v>
      </c>
      <c r="B41" s="1" t="s">
        <v>228</v>
      </c>
      <c r="C41" s="6">
        <v>84.66</v>
      </c>
      <c r="D41" s="6">
        <v>29.85</v>
      </c>
      <c r="E41" s="1" t="s">
        <v>377</v>
      </c>
      <c r="F41" s="4" t="s">
        <v>537</v>
      </c>
      <c r="G41" s="11">
        <f t="shared" si="2"/>
        <v>-98.63999999999999</v>
      </c>
      <c r="L41" s="4">
        <v>-1</v>
      </c>
    </row>
    <row r="42" spans="1:13" ht="15.75">
      <c r="A42" s="1" t="s">
        <v>40</v>
      </c>
      <c r="B42" s="1" t="s">
        <v>229</v>
      </c>
      <c r="C42" s="6">
        <v>83.13</v>
      </c>
      <c r="D42" s="6">
        <v>29.63</v>
      </c>
      <c r="E42" s="1" t="s">
        <v>378</v>
      </c>
      <c r="F42" s="4" t="s">
        <v>538</v>
      </c>
      <c r="G42" s="11">
        <f t="shared" si="2"/>
        <v>-92.51999999999998</v>
      </c>
      <c r="M42" s="4">
        <v>-2</v>
      </c>
    </row>
    <row r="43" spans="1:13" ht="15.75">
      <c r="A43" s="1" t="s">
        <v>41</v>
      </c>
      <c r="B43" s="1" t="s">
        <v>230</v>
      </c>
      <c r="C43" s="6">
        <v>84.9</v>
      </c>
      <c r="D43" s="6">
        <v>29.82</v>
      </c>
      <c r="E43" s="1" t="s">
        <v>379</v>
      </c>
      <c r="F43" s="4" t="s">
        <v>539</v>
      </c>
      <c r="G43" s="11">
        <f t="shared" si="2"/>
        <v>-99.60000000000002</v>
      </c>
      <c r="M43" s="4">
        <v>-1</v>
      </c>
    </row>
    <row r="44" spans="1:11" ht="15.75">
      <c r="A44" s="1" t="s">
        <v>42</v>
      </c>
      <c r="B44" s="1" t="s">
        <v>231</v>
      </c>
      <c r="C44" s="6">
        <v>81.08</v>
      </c>
      <c r="D44" s="6">
        <v>28.53</v>
      </c>
      <c r="E44" s="1" t="s">
        <v>380</v>
      </c>
      <c r="F44" s="4" t="s">
        <v>537</v>
      </c>
      <c r="G44" s="11">
        <f t="shared" si="2"/>
        <v>-84.32</v>
      </c>
      <c r="K44" s="4">
        <v>-3</v>
      </c>
    </row>
    <row r="45" spans="1:7" ht="15.75">
      <c r="A45" s="1" t="s">
        <v>43</v>
      </c>
      <c r="B45" s="1" t="s">
        <v>232</v>
      </c>
      <c r="C45" s="6">
        <v>81.23</v>
      </c>
      <c r="D45" s="6">
        <v>29.75</v>
      </c>
      <c r="E45" s="1" t="s">
        <v>381</v>
      </c>
      <c r="F45" s="4" t="s">
        <v>538</v>
      </c>
      <c r="G45" s="11">
        <f t="shared" si="2"/>
        <v>-84.92000000000002</v>
      </c>
    </row>
    <row r="46" spans="1:13" ht="15.75">
      <c r="A46" s="1" t="s">
        <v>44</v>
      </c>
      <c r="B46" s="1" t="s">
        <v>233</v>
      </c>
      <c r="C46" s="6">
        <v>85.21</v>
      </c>
      <c r="D46" s="6">
        <v>30.19</v>
      </c>
      <c r="E46" s="1" t="s">
        <v>382</v>
      </c>
      <c r="F46" s="4" t="s">
        <v>539</v>
      </c>
      <c r="H46" s="4">
        <v>-41</v>
      </c>
      <c r="M46" s="4">
        <v>-1</v>
      </c>
    </row>
    <row r="47" spans="1:17" ht="15.75">
      <c r="A47" s="1" t="s">
        <v>45</v>
      </c>
      <c r="B47" s="1" t="s">
        <v>234</v>
      </c>
      <c r="C47" s="1">
        <v>85.79</v>
      </c>
      <c r="D47" s="1">
        <v>32.81</v>
      </c>
      <c r="E47" s="1" t="s">
        <v>383</v>
      </c>
      <c r="F47" s="4" t="s">
        <v>537</v>
      </c>
      <c r="H47" s="4">
        <v>-43</v>
      </c>
      <c r="Q47" s="4">
        <v>-1</v>
      </c>
    </row>
    <row r="48" spans="1:12" ht="15.75">
      <c r="A48" s="1" t="s">
        <v>46</v>
      </c>
      <c r="B48" s="1" t="s">
        <v>235</v>
      </c>
      <c r="C48" s="6">
        <v>86.09</v>
      </c>
      <c r="D48" s="6">
        <v>30.73</v>
      </c>
      <c r="E48" s="1" t="s">
        <v>384</v>
      </c>
      <c r="F48" s="4" t="s">
        <v>537</v>
      </c>
      <c r="G48" s="11"/>
      <c r="H48" s="4">
        <f>-104+60</f>
        <v>-44</v>
      </c>
      <c r="I48" s="4">
        <v>0</v>
      </c>
      <c r="J48" s="4">
        <v>0</v>
      </c>
      <c r="K48" s="4">
        <v>0</v>
      </c>
      <c r="L48" s="4">
        <v>0</v>
      </c>
    </row>
    <row r="49" spans="1:17" ht="15.75">
      <c r="A49" s="1" t="s">
        <v>47</v>
      </c>
      <c r="B49" s="1" t="s">
        <v>235</v>
      </c>
      <c r="C49" s="6">
        <v>86.09</v>
      </c>
      <c r="D49" s="6">
        <v>30.73</v>
      </c>
      <c r="E49" s="1" t="s">
        <v>385</v>
      </c>
      <c r="F49" s="4" t="s">
        <v>537</v>
      </c>
      <c r="G49" s="11"/>
      <c r="H49" s="4">
        <f>-104+60</f>
        <v>-44</v>
      </c>
      <c r="I49" s="4">
        <v>0</v>
      </c>
      <c r="J49" s="4">
        <v>0</v>
      </c>
      <c r="K49" s="4">
        <v>0</v>
      </c>
      <c r="L49" s="4">
        <v>0</v>
      </c>
      <c r="P49" s="4">
        <v>0</v>
      </c>
      <c r="Q49" s="4">
        <v>0</v>
      </c>
    </row>
    <row r="50" spans="1:17" ht="15.75">
      <c r="A50" s="1" t="s">
        <v>48</v>
      </c>
      <c r="B50" s="1" t="s">
        <v>236</v>
      </c>
      <c r="C50" s="1">
        <v>82.87</v>
      </c>
      <c r="D50" s="1">
        <v>31.47</v>
      </c>
      <c r="E50" s="1" t="s">
        <v>386</v>
      </c>
      <c r="F50" s="4" t="s">
        <v>539</v>
      </c>
      <c r="G50" s="11">
        <f>(4*(75-C50))-60</f>
        <v>-91.48000000000002</v>
      </c>
      <c r="Q50" s="4">
        <v>-3</v>
      </c>
    </row>
    <row r="51" spans="1:13" ht="15.75">
      <c r="A51" s="1" t="s">
        <v>49</v>
      </c>
      <c r="B51" s="1" t="s">
        <v>237</v>
      </c>
      <c r="C51" s="6">
        <v>85.18</v>
      </c>
      <c r="D51" s="6">
        <v>29.97</v>
      </c>
      <c r="E51" s="1" t="s">
        <v>387</v>
      </c>
      <c r="F51" s="4" t="s">
        <v>539</v>
      </c>
      <c r="H51" s="4">
        <v>-41</v>
      </c>
      <c r="M51" s="4">
        <v>-1</v>
      </c>
    </row>
    <row r="52" spans="1:12" ht="15.75">
      <c r="A52" s="1" t="s">
        <v>50</v>
      </c>
      <c r="B52" s="1" t="s">
        <v>238</v>
      </c>
      <c r="C52" s="6">
        <v>85.4</v>
      </c>
      <c r="D52" s="6">
        <v>31.23</v>
      </c>
      <c r="E52" s="1" t="s">
        <v>388</v>
      </c>
      <c r="F52" s="4" t="s">
        <v>537</v>
      </c>
      <c r="G52" s="11"/>
      <c r="H52" s="4">
        <f>-102+60</f>
        <v>-42</v>
      </c>
      <c r="K52" s="4">
        <v>0</v>
      </c>
      <c r="L52" s="4">
        <v>-1</v>
      </c>
    </row>
    <row r="53" spans="1:12" ht="15.75">
      <c r="A53" s="1" t="s">
        <v>51</v>
      </c>
      <c r="B53" s="1" t="s">
        <v>238</v>
      </c>
      <c r="C53" s="6">
        <v>85.4</v>
      </c>
      <c r="D53" s="6">
        <v>31.23</v>
      </c>
      <c r="E53" s="1" t="s">
        <v>389</v>
      </c>
      <c r="F53" s="4" t="s">
        <v>537</v>
      </c>
      <c r="G53" s="11"/>
      <c r="H53" s="4">
        <f>-102+60</f>
        <v>-42</v>
      </c>
      <c r="I53" s="5"/>
      <c r="J53" s="5"/>
      <c r="K53" s="4">
        <v>0</v>
      </c>
      <c r="L53" s="4">
        <v>-1</v>
      </c>
    </row>
    <row r="54" spans="1:12" ht="15.75">
      <c r="A54" s="1" t="s">
        <v>52</v>
      </c>
      <c r="B54" s="1" t="s">
        <v>238</v>
      </c>
      <c r="C54" s="6">
        <v>85.4</v>
      </c>
      <c r="D54" s="6">
        <v>31.23</v>
      </c>
      <c r="E54" s="1" t="s">
        <v>390</v>
      </c>
      <c r="F54" s="4" t="s">
        <v>537</v>
      </c>
      <c r="G54" s="11"/>
      <c r="H54" s="4">
        <f>-102+60</f>
        <v>-42</v>
      </c>
      <c r="I54" s="5"/>
      <c r="J54" s="5"/>
      <c r="K54" s="4">
        <v>0</v>
      </c>
      <c r="L54" s="4">
        <v>-1</v>
      </c>
    </row>
    <row r="55" spans="1:11" ht="15.75">
      <c r="A55" s="1" t="s">
        <v>53</v>
      </c>
      <c r="B55" s="1" t="s">
        <v>239</v>
      </c>
      <c r="C55" s="6">
        <v>78.94</v>
      </c>
      <c r="D55" s="6">
        <v>35.98</v>
      </c>
      <c r="E55" s="1" t="s">
        <v>391</v>
      </c>
      <c r="F55" s="4" t="s">
        <v>537</v>
      </c>
      <c r="G55" s="11">
        <f>(4*(75-C55))-60</f>
        <v>-75.75999999999999</v>
      </c>
      <c r="K55" s="4">
        <v>-7</v>
      </c>
    </row>
    <row r="56" spans="1:14" ht="15.75">
      <c r="A56" s="1" t="s">
        <v>54</v>
      </c>
      <c r="B56" s="1" t="s">
        <v>240</v>
      </c>
      <c r="C56" s="6">
        <v>89.41</v>
      </c>
      <c r="D56" s="6">
        <v>36.05</v>
      </c>
      <c r="E56" s="1" t="s">
        <v>392</v>
      </c>
      <c r="F56" s="4" t="s">
        <v>537</v>
      </c>
      <c r="G56" s="11"/>
      <c r="H56" s="4">
        <f>-118+60</f>
        <v>-58</v>
      </c>
      <c r="J56" s="4">
        <v>2</v>
      </c>
      <c r="N56" s="4">
        <v>1</v>
      </c>
    </row>
    <row r="57" spans="1:13" ht="15.75">
      <c r="A57" s="1" t="s">
        <v>55</v>
      </c>
      <c r="B57" s="1" t="s">
        <v>240</v>
      </c>
      <c r="C57" s="6">
        <v>89.41</v>
      </c>
      <c r="D57" s="6">
        <v>36.05</v>
      </c>
      <c r="E57" s="1" t="s">
        <v>393</v>
      </c>
      <c r="F57" s="4" t="s">
        <v>537</v>
      </c>
      <c r="M57" s="4">
        <v>1</v>
      </c>
    </row>
    <row r="58" spans="1:14" ht="15.75">
      <c r="A58" s="1" t="s">
        <v>56</v>
      </c>
      <c r="B58" s="1" t="s">
        <v>241</v>
      </c>
      <c r="C58" s="6">
        <v>80.3</v>
      </c>
      <c r="D58" s="1">
        <v>32.49</v>
      </c>
      <c r="E58" s="1" t="s">
        <v>394</v>
      </c>
      <c r="F58" s="4" t="s">
        <v>539</v>
      </c>
      <c r="G58" s="11">
        <f>(4*(75-C58))-60</f>
        <v>-81.19999999999999</v>
      </c>
      <c r="N58" s="4">
        <v>-5</v>
      </c>
    </row>
    <row r="59" spans="1:13" ht="15.75">
      <c r="A59" s="1" t="s">
        <v>57</v>
      </c>
      <c r="B59" s="1" t="s">
        <v>242</v>
      </c>
      <c r="C59" s="6">
        <v>84.83</v>
      </c>
      <c r="D59" s="6">
        <v>29.75</v>
      </c>
      <c r="E59" s="1" t="s">
        <v>395</v>
      </c>
      <c r="F59" s="4" t="s">
        <v>538</v>
      </c>
      <c r="G59" s="11">
        <f>(4*(75-C59))-60</f>
        <v>-99.32</v>
      </c>
      <c r="M59" s="4">
        <v>-1</v>
      </c>
    </row>
    <row r="60" spans="1:14" ht="15.75">
      <c r="A60" s="1" t="s">
        <v>58</v>
      </c>
      <c r="B60" s="1" t="s">
        <v>243</v>
      </c>
      <c r="C60" s="6">
        <v>85.37</v>
      </c>
      <c r="D60" s="6">
        <v>32.05</v>
      </c>
      <c r="E60" s="1" t="s">
        <v>396</v>
      </c>
      <c r="F60" s="4" t="s">
        <v>537</v>
      </c>
      <c r="G60" s="11"/>
      <c r="H60" s="4">
        <f>-101+60</f>
        <v>-41</v>
      </c>
      <c r="J60" s="4">
        <v>-1</v>
      </c>
      <c r="K60" s="4">
        <v>-1</v>
      </c>
      <c r="N60" s="4">
        <v>-1</v>
      </c>
    </row>
    <row r="61" spans="1:13" ht="15.75">
      <c r="A61" s="1" t="s">
        <v>59</v>
      </c>
      <c r="B61" s="1" t="s">
        <v>244</v>
      </c>
      <c r="C61" s="6">
        <v>81.35</v>
      </c>
      <c r="D61" s="6">
        <v>25.43</v>
      </c>
      <c r="E61" s="1" t="s">
        <v>397</v>
      </c>
      <c r="F61" s="4" t="s">
        <v>538</v>
      </c>
      <c r="G61" s="11">
        <f aca="true" t="shared" si="3" ref="G61:G67">(4*(75-C61))-60</f>
        <v>-85.39999999999998</v>
      </c>
      <c r="L61" s="4">
        <v>-2</v>
      </c>
      <c r="M61" s="4" t="s">
        <v>545</v>
      </c>
    </row>
    <row r="62" spans="1:14" ht="15.75">
      <c r="A62" s="1" t="s">
        <v>60</v>
      </c>
      <c r="B62" s="1" t="s">
        <v>245</v>
      </c>
      <c r="C62" s="6">
        <v>82.46</v>
      </c>
      <c r="D62" s="6">
        <v>30.58</v>
      </c>
      <c r="E62" s="1" t="s">
        <v>398</v>
      </c>
      <c r="F62" s="4" t="s">
        <v>539</v>
      </c>
      <c r="G62" s="11">
        <f t="shared" si="3"/>
        <v>-89.83999999999997</v>
      </c>
      <c r="M62" s="4">
        <v>-3</v>
      </c>
      <c r="N62" s="4">
        <v>-3</v>
      </c>
    </row>
    <row r="63" spans="1:17" ht="15.75">
      <c r="A63" s="1" t="s">
        <v>61</v>
      </c>
      <c r="B63" s="1" t="s">
        <v>245</v>
      </c>
      <c r="C63" s="6">
        <v>82.46</v>
      </c>
      <c r="D63" s="6">
        <v>30.58</v>
      </c>
      <c r="E63" s="1" t="s">
        <v>399</v>
      </c>
      <c r="F63" s="4" t="s">
        <v>537</v>
      </c>
      <c r="G63" s="11">
        <f t="shared" si="3"/>
        <v>-89.83999999999997</v>
      </c>
      <c r="N63" s="4">
        <v>-3</v>
      </c>
      <c r="O63" s="4">
        <v>-3</v>
      </c>
      <c r="Q63" s="4">
        <v>-3</v>
      </c>
    </row>
    <row r="64" spans="1:13" ht="15.75">
      <c r="A64" s="1" t="s">
        <v>62</v>
      </c>
      <c r="B64" s="1" t="s">
        <v>246</v>
      </c>
      <c r="C64" s="6">
        <v>84.05</v>
      </c>
      <c r="D64" s="6">
        <v>30.28</v>
      </c>
      <c r="E64" s="1" t="s">
        <v>400</v>
      </c>
      <c r="F64" s="4" t="s">
        <v>539</v>
      </c>
      <c r="G64" s="11">
        <f t="shared" si="3"/>
        <v>-96.19999999999999</v>
      </c>
      <c r="M64" s="4">
        <v>-2</v>
      </c>
    </row>
    <row r="65" spans="1:13" ht="15.75">
      <c r="A65" s="1" t="s">
        <v>63</v>
      </c>
      <c r="B65" s="1" t="s">
        <v>247</v>
      </c>
      <c r="C65" s="6">
        <v>83.63</v>
      </c>
      <c r="D65" s="6">
        <v>29.99</v>
      </c>
      <c r="E65" s="1" t="s">
        <v>401</v>
      </c>
      <c r="F65" s="4" t="s">
        <v>539</v>
      </c>
      <c r="G65" s="11">
        <f t="shared" si="3"/>
        <v>-94.51999999999998</v>
      </c>
      <c r="M65" s="4">
        <v>-2</v>
      </c>
    </row>
    <row r="66" spans="1:13" ht="15.75">
      <c r="A66" s="1" t="s">
        <v>64</v>
      </c>
      <c r="B66" s="1" t="s">
        <v>248</v>
      </c>
      <c r="C66" s="6">
        <v>82.56</v>
      </c>
      <c r="D66" s="6">
        <v>30.68</v>
      </c>
      <c r="E66" s="1" t="s">
        <v>402</v>
      </c>
      <c r="F66" s="4" t="s">
        <v>539</v>
      </c>
      <c r="G66" s="11">
        <f t="shared" si="3"/>
        <v>-90.24000000000001</v>
      </c>
      <c r="M66" s="4">
        <v>-3</v>
      </c>
    </row>
    <row r="67" spans="1:17" ht="15.75">
      <c r="A67" s="1" t="s">
        <v>65</v>
      </c>
      <c r="B67" s="1" t="s">
        <v>248</v>
      </c>
      <c r="C67" s="6">
        <v>82.56</v>
      </c>
      <c r="D67" s="6">
        <v>30.68</v>
      </c>
      <c r="E67" s="1" t="s">
        <v>403</v>
      </c>
      <c r="F67" s="4" t="s">
        <v>539</v>
      </c>
      <c r="G67" s="11">
        <f t="shared" si="3"/>
        <v>-90.24000000000001</v>
      </c>
      <c r="M67" s="4">
        <v>-3</v>
      </c>
      <c r="N67" s="4">
        <v>-3</v>
      </c>
      <c r="O67" s="4">
        <v>-3</v>
      </c>
      <c r="Q67" s="4">
        <v>-3</v>
      </c>
    </row>
    <row r="68" spans="1:10" ht="15.75">
      <c r="A68" s="1" t="s">
        <v>66</v>
      </c>
      <c r="B68" s="1" t="s">
        <v>249</v>
      </c>
      <c r="C68" s="6">
        <v>92.22</v>
      </c>
      <c r="D68" s="6">
        <v>34.78</v>
      </c>
      <c r="E68" s="1" t="s">
        <v>404</v>
      </c>
      <c r="F68" s="4" t="s">
        <v>537</v>
      </c>
      <c r="G68" s="11"/>
      <c r="H68" s="4">
        <f>-129+60</f>
        <v>-69</v>
      </c>
      <c r="J68" s="4">
        <v>4</v>
      </c>
    </row>
    <row r="69" spans="1:17" ht="15.75">
      <c r="A69" s="1" t="s">
        <v>67</v>
      </c>
      <c r="B69" s="1" t="s">
        <v>250</v>
      </c>
      <c r="C69" s="6">
        <v>87.72</v>
      </c>
      <c r="D69" s="6">
        <v>32.49</v>
      </c>
      <c r="E69" s="1" t="s">
        <v>405</v>
      </c>
      <c r="F69" s="4" t="s">
        <v>537</v>
      </c>
      <c r="G69" s="11"/>
      <c r="H69" s="4">
        <f>-111+60</f>
        <v>-51</v>
      </c>
      <c r="J69" s="4">
        <v>1</v>
      </c>
      <c r="Q69" s="4">
        <v>0</v>
      </c>
    </row>
    <row r="70" spans="1:17" ht="15.75">
      <c r="A70" s="1" t="s">
        <v>68</v>
      </c>
      <c r="B70" s="1" t="s">
        <v>251</v>
      </c>
      <c r="C70" s="1">
        <v>87.75</v>
      </c>
      <c r="D70" s="1">
        <v>31.7</v>
      </c>
      <c r="E70" s="1" t="s">
        <v>406</v>
      </c>
      <c r="F70" s="4" t="s">
        <v>537</v>
      </c>
      <c r="H70" s="4">
        <v>-51</v>
      </c>
      <c r="Q70" s="4">
        <v>0</v>
      </c>
    </row>
    <row r="71" spans="1:17" ht="15.75">
      <c r="A71" s="1" t="s">
        <v>69</v>
      </c>
      <c r="B71" s="1" t="s">
        <v>252</v>
      </c>
      <c r="C71" s="1">
        <v>91.08</v>
      </c>
      <c r="D71" s="1">
        <v>33.35</v>
      </c>
      <c r="E71" s="1" t="s">
        <v>407</v>
      </c>
      <c r="F71" s="4" t="s">
        <v>537</v>
      </c>
      <c r="H71" s="4">
        <v>-64</v>
      </c>
      <c r="Q71" s="4">
        <v>2</v>
      </c>
    </row>
    <row r="72" spans="1:17" ht="15.75">
      <c r="A72" s="1" t="s">
        <v>70</v>
      </c>
      <c r="B72" s="1" t="s">
        <v>253</v>
      </c>
      <c r="C72" s="1">
        <v>90.27</v>
      </c>
      <c r="D72" s="1">
        <v>33.48</v>
      </c>
      <c r="E72" s="1" t="s">
        <v>408</v>
      </c>
      <c r="F72" s="4" t="s">
        <v>537</v>
      </c>
      <c r="H72" s="4">
        <v>-61</v>
      </c>
      <c r="Q72" s="4">
        <v>2</v>
      </c>
    </row>
    <row r="73" spans="1:16" ht="15.75">
      <c r="A73" s="1" t="s">
        <v>71</v>
      </c>
      <c r="B73" s="1" t="s">
        <v>254</v>
      </c>
      <c r="C73" s="6">
        <v>82.44</v>
      </c>
      <c r="D73" s="6">
        <v>29.65</v>
      </c>
      <c r="E73" s="1" t="s">
        <v>409</v>
      </c>
      <c r="F73" s="4" t="s">
        <v>537</v>
      </c>
      <c r="G73" s="11">
        <f>(4*(75-C73))-60</f>
        <v>-89.75999999999999</v>
      </c>
      <c r="I73" s="4">
        <v>-2</v>
      </c>
      <c r="J73" s="4">
        <v>-2</v>
      </c>
      <c r="K73" s="4">
        <v>-2</v>
      </c>
      <c r="L73" s="4">
        <v>-3</v>
      </c>
      <c r="N73" s="4">
        <v>-3</v>
      </c>
      <c r="P73" s="4">
        <v>-3</v>
      </c>
    </row>
    <row r="74" spans="1:12" ht="15.75">
      <c r="A74" s="1" t="s">
        <v>72</v>
      </c>
      <c r="B74" s="1" t="s">
        <v>254</v>
      </c>
      <c r="C74" s="6">
        <v>82.44</v>
      </c>
      <c r="D74" s="6">
        <v>29.65</v>
      </c>
      <c r="E74" s="1" t="s">
        <v>410</v>
      </c>
      <c r="F74" s="4" t="s">
        <v>537</v>
      </c>
      <c r="G74" s="11">
        <f>(4*(75-C74))-60</f>
        <v>-89.75999999999999</v>
      </c>
      <c r="I74" s="4">
        <v>-2</v>
      </c>
      <c r="J74" s="4">
        <v>-2</v>
      </c>
      <c r="K74" s="4">
        <v>-2</v>
      </c>
      <c r="L74" s="4">
        <v>-3</v>
      </c>
    </row>
    <row r="75" spans="1:12" ht="15.75">
      <c r="A75" s="1" t="s">
        <v>73</v>
      </c>
      <c r="B75" s="1" t="s">
        <v>254</v>
      </c>
      <c r="C75" s="6">
        <v>82.44</v>
      </c>
      <c r="D75" s="6">
        <v>29.65</v>
      </c>
      <c r="E75" s="1" t="s">
        <v>411</v>
      </c>
      <c r="F75" s="4" t="s">
        <v>537</v>
      </c>
      <c r="G75" s="11">
        <f>(4*(75-C75))-60</f>
        <v>-89.75999999999999</v>
      </c>
      <c r="I75" s="4">
        <v>-2</v>
      </c>
      <c r="J75" s="4">
        <v>-2</v>
      </c>
      <c r="K75" s="4">
        <v>-2</v>
      </c>
      <c r="L75" s="4">
        <v>-3</v>
      </c>
    </row>
    <row r="76" spans="1:12" ht="15.75">
      <c r="A76" s="1" t="s">
        <v>74</v>
      </c>
      <c r="B76" s="1" t="s">
        <v>254</v>
      </c>
      <c r="C76" s="6">
        <v>82.44</v>
      </c>
      <c r="D76" s="6">
        <v>29.65</v>
      </c>
      <c r="E76" s="1" t="s">
        <v>412</v>
      </c>
      <c r="F76" s="4" t="s">
        <v>537</v>
      </c>
      <c r="G76" s="11">
        <f>(4*(75-C76))-60</f>
        <v>-89.75999999999999</v>
      </c>
      <c r="I76" s="4">
        <v>-2</v>
      </c>
      <c r="J76" s="4">
        <v>-2</v>
      </c>
      <c r="K76" s="4">
        <v>-2</v>
      </c>
      <c r="L76" s="4">
        <v>-3</v>
      </c>
    </row>
    <row r="77" spans="1:7" ht="15.75">
      <c r="A77" s="1" t="s">
        <v>75</v>
      </c>
      <c r="B77" s="1" t="s">
        <v>254</v>
      </c>
      <c r="C77" s="6">
        <v>82.44</v>
      </c>
      <c r="D77" s="6">
        <v>29.65</v>
      </c>
      <c r="E77" s="1" t="s">
        <v>413</v>
      </c>
      <c r="F77" s="4" t="s">
        <v>538</v>
      </c>
      <c r="G77" s="11">
        <f aca="true" t="shared" si="4" ref="G77:G97">(4*(75-C77))-60</f>
        <v>-89.75999999999999</v>
      </c>
    </row>
    <row r="78" spans="1:16" ht="15.75">
      <c r="A78" s="1" t="s">
        <v>76</v>
      </c>
      <c r="B78" s="1" t="s">
        <v>254</v>
      </c>
      <c r="C78" s="6">
        <v>82.44</v>
      </c>
      <c r="D78" s="6">
        <v>29.65</v>
      </c>
      <c r="E78" s="1" t="s">
        <v>414</v>
      </c>
      <c r="F78" s="4" t="s">
        <v>537</v>
      </c>
      <c r="G78" s="11">
        <f t="shared" si="4"/>
        <v>-89.75999999999999</v>
      </c>
      <c r="N78" s="4">
        <v>-3</v>
      </c>
      <c r="P78" s="4">
        <v>-3</v>
      </c>
    </row>
    <row r="79" spans="1:13" ht="15.75">
      <c r="A79" s="1" t="s">
        <v>77</v>
      </c>
      <c r="B79" s="1" t="s">
        <v>255</v>
      </c>
      <c r="C79" s="6">
        <v>82.18</v>
      </c>
      <c r="D79" s="6">
        <v>29.58</v>
      </c>
      <c r="E79" s="1" t="s">
        <v>415</v>
      </c>
      <c r="F79" s="4" t="s">
        <v>538</v>
      </c>
      <c r="G79" s="11">
        <f t="shared" si="4"/>
        <v>-88.72000000000003</v>
      </c>
      <c r="M79" s="4">
        <v>-3</v>
      </c>
    </row>
    <row r="80" spans="1:12" ht="15.75">
      <c r="A80" s="1" t="s">
        <v>78</v>
      </c>
      <c r="B80" s="1" t="s">
        <v>256</v>
      </c>
      <c r="C80" s="6">
        <v>82.16</v>
      </c>
      <c r="D80" s="6">
        <v>31.16</v>
      </c>
      <c r="E80" s="1" t="s">
        <v>416</v>
      </c>
      <c r="F80" s="4" t="s">
        <v>537</v>
      </c>
      <c r="G80" s="11">
        <f t="shared" si="4"/>
        <v>-88.63999999999999</v>
      </c>
      <c r="L80" s="4">
        <v>-3</v>
      </c>
    </row>
    <row r="81" spans="1:14" ht="15.75">
      <c r="A81" s="1" t="s">
        <v>79</v>
      </c>
      <c r="B81" s="1" t="s">
        <v>256</v>
      </c>
      <c r="C81" s="6">
        <v>82.16</v>
      </c>
      <c r="D81" s="6">
        <v>31.16</v>
      </c>
      <c r="E81" s="1" t="s">
        <v>417</v>
      </c>
      <c r="F81" s="4" t="s">
        <v>539</v>
      </c>
      <c r="G81" s="11">
        <f t="shared" si="4"/>
        <v>-88.63999999999999</v>
      </c>
      <c r="N81" s="4">
        <v>-3</v>
      </c>
    </row>
    <row r="82" spans="1:17" ht="15.75">
      <c r="A82" s="1" t="s">
        <v>80</v>
      </c>
      <c r="B82" s="1" t="s">
        <v>256</v>
      </c>
      <c r="C82" s="6">
        <v>82.16</v>
      </c>
      <c r="D82" s="6">
        <v>31.16</v>
      </c>
      <c r="E82" s="1" t="s">
        <v>418</v>
      </c>
      <c r="F82" s="4" t="s">
        <v>539</v>
      </c>
      <c r="G82" s="11">
        <f t="shared" si="4"/>
        <v>-88.63999999999999</v>
      </c>
      <c r="Q82" s="4">
        <v>-3</v>
      </c>
    </row>
    <row r="83" spans="1:12" ht="15.75">
      <c r="A83" s="1" t="s">
        <v>81</v>
      </c>
      <c r="B83" s="1" t="s">
        <v>257</v>
      </c>
      <c r="C83" s="6">
        <v>84.7</v>
      </c>
      <c r="D83" s="6">
        <v>30.14</v>
      </c>
      <c r="E83" s="1" t="s">
        <v>419</v>
      </c>
      <c r="F83" s="4" t="s">
        <v>537</v>
      </c>
      <c r="G83" s="11">
        <f t="shared" si="4"/>
        <v>-98.80000000000001</v>
      </c>
      <c r="L83" s="4">
        <v>-1</v>
      </c>
    </row>
    <row r="84" spans="1:12" ht="15.75">
      <c r="A84" s="1" t="s">
        <v>82</v>
      </c>
      <c r="B84" s="1" t="s">
        <v>258</v>
      </c>
      <c r="C84" s="6">
        <v>81.09</v>
      </c>
      <c r="D84" s="6">
        <v>32.29</v>
      </c>
      <c r="E84" s="1" t="s">
        <v>420</v>
      </c>
      <c r="F84" s="4" t="s">
        <v>539</v>
      </c>
      <c r="G84" s="11">
        <f t="shared" si="4"/>
        <v>-84.36000000000001</v>
      </c>
      <c r="L84" s="4">
        <v>-4</v>
      </c>
    </row>
    <row r="85" spans="1:18" ht="15.75">
      <c r="A85" s="1" t="s">
        <v>83</v>
      </c>
      <c r="B85" s="1" t="s">
        <v>258</v>
      </c>
      <c r="C85" s="6">
        <v>81.09</v>
      </c>
      <c r="D85" s="6">
        <v>32.29</v>
      </c>
      <c r="E85" s="1" t="s">
        <v>421</v>
      </c>
      <c r="F85" s="4" t="s">
        <v>537</v>
      </c>
      <c r="G85" s="11">
        <f t="shared" si="4"/>
        <v>-84.36000000000001</v>
      </c>
      <c r="O85" s="4">
        <v>-4</v>
      </c>
      <c r="Q85" s="4">
        <v>-4</v>
      </c>
      <c r="R85" s="4">
        <v>-5</v>
      </c>
    </row>
    <row r="86" spans="1:14" ht="15.75">
      <c r="A86" s="1" t="s">
        <v>84</v>
      </c>
      <c r="B86" s="1" t="s">
        <v>259</v>
      </c>
      <c r="C86" s="6">
        <v>82.78</v>
      </c>
      <c r="D86" s="6">
        <v>31</v>
      </c>
      <c r="E86" s="1" t="s">
        <v>422</v>
      </c>
      <c r="F86" s="4" t="s">
        <v>537</v>
      </c>
      <c r="G86" s="11">
        <f t="shared" si="4"/>
        <v>-91.12</v>
      </c>
      <c r="L86" s="4">
        <v>-3</v>
      </c>
      <c r="N86" s="4">
        <v>-3</v>
      </c>
    </row>
    <row r="87" spans="1:17" ht="15.75">
      <c r="A87" s="1" t="s">
        <v>85</v>
      </c>
      <c r="B87" s="1" t="s">
        <v>260</v>
      </c>
      <c r="C87" s="6">
        <v>81.11</v>
      </c>
      <c r="D87" s="6">
        <v>32.87</v>
      </c>
      <c r="E87" s="1" t="s">
        <v>423</v>
      </c>
      <c r="F87" s="4" t="s">
        <v>537</v>
      </c>
      <c r="G87" s="11">
        <f t="shared" si="4"/>
        <v>-84.44</v>
      </c>
      <c r="J87" s="4">
        <v>-4</v>
      </c>
      <c r="K87" s="4">
        <v>-4</v>
      </c>
      <c r="Q87" s="4">
        <v>-5</v>
      </c>
    </row>
    <row r="88" spans="1:11" ht="15.75">
      <c r="A88" s="1" t="s">
        <v>86</v>
      </c>
      <c r="B88" s="1" t="s">
        <v>260</v>
      </c>
      <c r="C88" s="6">
        <v>81.11</v>
      </c>
      <c r="D88" s="6">
        <v>32.87</v>
      </c>
      <c r="E88" s="1" t="s">
        <v>424</v>
      </c>
      <c r="F88" s="4" t="s">
        <v>537</v>
      </c>
      <c r="G88" s="11">
        <f>(4*(75-C88))-60</f>
        <v>-84.44</v>
      </c>
      <c r="J88" s="4">
        <v>-4</v>
      </c>
      <c r="K88" s="4">
        <v>-4</v>
      </c>
    </row>
    <row r="89" spans="1:13" ht="15.75">
      <c r="A89" s="1" t="s">
        <v>87</v>
      </c>
      <c r="B89" s="1" t="s">
        <v>261</v>
      </c>
      <c r="C89" s="6">
        <v>83.49</v>
      </c>
      <c r="D89" s="6">
        <v>30.36</v>
      </c>
      <c r="E89" s="1" t="s">
        <v>425</v>
      </c>
      <c r="F89" s="4" t="s">
        <v>539</v>
      </c>
      <c r="G89" s="11">
        <f t="shared" si="4"/>
        <v>-93.95999999999998</v>
      </c>
      <c r="M89" s="4">
        <v>-2</v>
      </c>
    </row>
    <row r="90" spans="1:12" ht="15.75">
      <c r="A90" s="1" t="s">
        <v>88</v>
      </c>
      <c r="B90" s="1" t="s">
        <v>262</v>
      </c>
      <c r="C90" s="6">
        <v>84.64</v>
      </c>
      <c r="D90" s="6">
        <f>29+(404/442)</f>
        <v>29.914027149321267</v>
      </c>
      <c r="E90" s="1" t="s">
        <v>426</v>
      </c>
      <c r="F90" s="4" t="s">
        <v>537</v>
      </c>
      <c r="G90" s="11">
        <f t="shared" si="4"/>
        <v>-98.56</v>
      </c>
      <c r="L90" s="4">
        <v>-1</v>
      </c>
    </row>
    <row r="91" spans="1:12" ht="15.75">
      <c r="A91" s="1" t="s">
        <v>89</v>
      </c>
      <c r="B91" s="1" t="s">
        <v>263</v>
      </c>
      <c r="C91" s="6">
        <v>84.77</v>
      </c>
      <c r="D91" s="6">
        <v>30.43</v>
      </c>
      <c r="E91" s="1" t="s">
        <v>427</v>
      </c>
      <c r="F91" s="4" t="s">
        <v>537</v>
      </c>
      <c r="G91" s="11">
        <f t="shared" si="4"/>
        <v>-99.07999999999998</v>
      </c>
      <c r="L91" s="4">
        <v>-1</v>
      </c>
    </row>
    <row r="92" spans="1:13" ht="15.75">
      <c r="A92" s="1" t="s">
        <v>90</v>
      </c>
      <c r="B92" s="1" t="s">
        <v>264</v>
      </c>
      <c r="C92" s="6">
        <v>81.53</v>
      </c>
      <c r="D92" s="6">
        <v>29.72</v>
      </c>
      <c r="E92" s="1" t="s">
        <v>428</v>
      </c>
      <c r="F92" s="4" t="s">
        <v>538</v>
      </c>
      <c r="G92" s="11">
        <f t="shared" si="4"/>
        <v>-86.12</v>
      </c>
      <c r="M92" s="4">
        <v>-3</v>
      </c>
    </row>
    <row r="93" spans="1:17" ht="15.75">
      <c r="A93" s="1" t="s">
        <v>91</v>
      </c>
      <c r="B93" s="1" t="s">
        <v>265</v>
      </c>
      <c r="C93" s="6">
        <v>89.31</v>
      </c>
      <c r="D93" s="6">
        <v>31.3</v>
      </c>
      <c r="E93" s="1" t="s">
        <v>429</v>
      </c>
      <c r="F93" s="4" t="s">
        <v>537</v>
      </c>
      <c r="G93" s="11"/>
      <c r="H93" s="4">
        <f>-117+60</f>
        <v>-57</v>
      </c>
      <c r="K93" s="4">
        <v>2</v>
      </c>
      <c r="P93" s="4">
        <v>2</v>
      </c>
      <c r="Q93" s="4">
        <v>1</v>
      </c>
    </row>
    <row r="94" spans="1:13" ht="15.75">
      <c r="A94" s="1" t="s">
        <v>92</v>
      </c>
      <c r="B94" s="1" t="s">
        <v>266</v>
      </c>
      <c r="C94" s="6">
        <v>83.75</v>
      </c>
      <c r="D94" s="6">
        <v>30.02</v>
      </c>
      <c r="E94" s="1" t="s">
        <v>430</v>
      </c>
      <c r="F94" s="4" t="s">
        <v>539</v>
      </c>
      <c r="G94" s="11">
        <f t="shared" si="4"/>
        <v>-95</v>
      </c>
      <c r="M94" s="4">
        <v>-2</v>
      </c>
    </row>
    <row r="95" spans="1:13" ht="15.75">
      <c r="A95" s="1" t="s">
        <v>93</v>
      </c>
      <c r="B95" s="1" t="s">
        <v>267</v>
      </c>
      <c r="C95" s="6">
        <v>81.43</v>
      </c>
      <c r="D95" s="6">
        <v>26.42</v>
      </c>
      <c r="E95" s="1" t="s">
        <v>431</v>
      </c>
      <c r="F95" s="4" t="s">
        <v>538</v>
      </c>
      <c r="G95" s="11">
        <f t="shared" si="4"/>
        <v>-85.72000000000003</v>
      </c>
      <c r="M95" s="4">
        <v>-2</v>
      </c>
    </row>
    <row r="96" spans="1:13" ht="15.75">
      <c r="A96" s="1" t="s">
        <v>94</v>
      </c>
      <c r="B96" s="1" t="s">
        <v>268</v>
      </c>
      <c r="C96" s="6">
        <v>81.88</v>
      </c>
      <c r="D96" s="6">
        <v>29.63</v>
      </c>
      <c r="E96" s="1" t="s">
        <v>432</v>
      </c>
      <c r="F96" s="4" t="s">
        <v>538</v>
      </c>
      <c r="G96" s="11">
        <f t="shared" si="4"/>
        <v>-87.51999999999998</v>
      </c>
      <c r="M96" s="4">
        <v>-3</v>
      </c>
    </row>
    <row r="97" spans="1:12" ht="15.75">
      <c r="A97" s="1" t="s">
        <v>95</v>
      </c>
      <c r="B97" s="1" t="s">
        <v>269</v>
      </c>
      <c r="C97" s="6">
        <v>81.65</v>
      </c>
      <c r="D97" s="6">
        <v>30.47</v>
      </c>
      <c r="E97" s="1" t="s">
        <v>433</v>
      </c>
      <c r="F97" s="4" t="s">
        <v>537</v>
      </c>
      <c r="G97" s="11">
        <f t="shared" si="4"/>
        <v>-86.60000000000002</v>
      </c>
      <c r="I97" s="4">
        <v>-3</v>
      </c>
      <c r="J97" s="4">
        <v>-3</v>
      </c>
      <c r="L97" s="4">
        <v>-3</v>
      </c>
    </row>
    <row r="98" spans="1:18" ht="15.75">
      <c r="A98" s="1" t="s">
        <v>96</v>
      </c>
      <c r="B98" s="1" t="s">
        <v>269</v>
      </c>
      <c r="C98" s="6">
        <v>81.65</v>
      </c>
      <c r="D98" s="6">
        <v>30.47</v>
      </c>
      <c r="E98" s="1" t="s">
        <v>434</v>
      </c>
      <c r="F98" s="4" t="s">
        <v>537</v>
      </c>
      <c r="G98" s="11">
        <f>(4*(75-C98))-60</f>
        <v>-86.60000000000002</v>
      </c>
      <c r="I98" s="4">
        <v>-3</v>
      </c>
      <c r="J98" s="4">
        <v>-3</v>
      </c>
      <c r="L98" s="4">
        <v>-3</v>
      </c>
      <c r="R98" s="4">
        <v>-4</v>
      </c>
    </row>
    <row r="99" spans="1:13" ht="15.75">
      <c r="A99" s="1" t="s">
        <v>97</v>
      </c>
      <c r="B99" s="1" t="s">
        <v>270</v>
      </c>
      <c r="C99" s="1">
        <v>90.18</v>
      </c>
      <c r="D99" s="1">
        <v>32.27</v>
      </c>
      <c r="E99" s="1" t="s">
        <v>435</v>
      </c>
      <c r="F99" s="4" t="s">
        <v>537</v>
      </c>
      <c r="H99" s="4">
        <v>-61</v>
      </c>
      <c r="M99" s="4">
        <v>2</v>
      </c>
    </row>
    <row r="100" spans="1:17" ht="15.75">
      <c r="A100" s="1" t="s">
        <v>98</v>
      </c>
      <c r="B100" s="1" t="s">
        <v>270</v>
      </c>
      <c r="C100" s="1">
        <v>90.18</v>
      </c>
      <c r="D100" s="1">
        <v>32.27</v>
      </c>
      <c r="E100" s="1" t="s">
        <v>436</v>
      </c>
      <c r="F100" s="4" t="s">
        <v>537</v>
      </c>
      <c r="H100" s="4">
        <v>-61</v>
      </c>
      <c r="Q100" s="4">
        <v>2</v>
      </c>
    </row>
    <row r="101" spans="1:14" ht="15.75">
      <c r="A101" s="1" t="s">
        <v>99</v>
      </c>
      <c r="B101" s="1" t="s">
        <v>271</v>
      </c>
      <c r="C101" s="1">
        <v>80.46</v>
      </c>
      <c r="D101" s="1">
        <v>32.77</v>
      </c>
      <c r="E101" s="1" t="s">
        <v>437</v>
      </c>
      <c r="F101" s="4" t="s">
        <v>539</v>
      </c>
      <c r="G101" s="11">
        <f aca="true" t="shared" si="5" ref="G101:G106">(4*(75-C101))-60</f>
        <v>-81.83999999999997</v>
      </c>
      <c r="N101" s="4">
        <v>-5</v>
      </c>
    </row>
    <row r="102" spans="1:18" ht="15.75">
      <c r="A102" s="1" t="s">
        <v>100</v>
      </c>
      <c r="B102" s="1" t="s">
        <v>271</v>
      </c>
      <c r="C102" s="1">
        <v>80.46</v>
      </c>
      <c r="D102" s="1">
        <v>32.77</v>
      </c>
      <c r="E102" s="1" t="s">
        <v>438</v>
      </c>
      <c r="F102" s="4" t="s">
        <v>539</v>
      </c>
      <c r="G102" s="11">
        <f t="shared" si="5"/>
        <v>-81.83999999999997</v>
      </c>
      <c r="N102" s="4">
        <v>-5</v>
      </c>
      <c r="O102" s="4">
        <v>-5</v>
      </c>
      <c r="R102" s="4">
        <v>-5</v>
      </c>
    </row>
    <row r="103" spans="1:14" ht="15.75">
      <c r="A103" s="1" t="s">
        <v>101</v>
      </c>
      <c r="B103" s="1" t="s">
        <v>272</v>
      </c>
      <c r="C103" s="6">
        <v>81.94</v>
      </c>
      <c r="D103" s="6">
        <v>30.56</v>
      </c>
      <c r="E103" s="1" t="s">
        <v>439</v>
      </c>
      <c r="F103" s="4" t="s">
        <v>539</v>
      </c>
      <c r="G103" s="11">
        <f t="shared" si="5"/>
        <v>-87.75999999999999</v>
      </c>
      <c r="M103" s="4">
        <v>-3</v>
      </c>
      <c r="N103" s="4">
        <v>-3</v>
      </c>
    </row>
    <row r="104" spans="1:15" ht="15.75">
      <c r="A104" s="1" t="s">
        <v>102</v>
      </c>
      <c r="B104" s="1" t="s">
        <v>272</v>
      </c>
      <c r="C104" s="6">
        <v>81.94</v>
      </c>
      <c r="D104" s="6">
        <v>30.56</v>
      </c>
      <c r="E104" s="1" t="s">
        <v>440</v>
      </c>
      <c r="F104" s="4" t="s">
        <v>537</v>
      </c>
      <c r="G104" s="11">
        <f t="shared" si="5"/>
        <v>-87.75999999999999</v>
      </c>
      <c r="N104" s="4">
        <v>-3</v>
      </c>
      <c r="O104" s="4">
        <v>-3</v>
      </c>
    </row>
    <row r="105" spans="1:13" ht="15.75">
      <c r="A105" s="1" t="s">
        <v>103</v>
      </c>
      <c r="B105" s="1" t="s">
        <v>273</v>
      </c>
      <c r="C105" s="6">
        <v>83.62</v>
      </c>
      <c r="D105" s="6">
        <v>30.23</v>
      </c>
      <c r="E105" s="1" t="s">
        <v>441</v>
      </c>
      <c r="F105" s="4" t="s">
        <v>539</v>
      </c>
      <c r="G105" s="11">
        <f t="shared" si="5"/>
        <v>-94.48000000000002</v>
      </c>
      <c r="M105" s="4">
        <v>-2</v>
      </c>
    </row>
    <row r="106" spans="1:13" ht="15.75">
      <c r="A106" s="1" t="s">
        <v>104</v>
      </c>
      <c r="B106" s="1" t="s">
        <v>274</v>
      </c>
      <c r="C106" s="6">
        <v>81.43</v>
      </c>
      <c r="D106" s="6">
        <v>26.77</v>
      </c>
      <c r="E106" s="1" t="s">
        <v>442</v>
      </c>
      <c r="F106" s="4" t="s">
        <v>538</v>
      </c>
      <c r="G106" s="11">
        <f t="shared" si="5"/>
        <v>-85.72000000000003</v>
      </c>
      <c r="M106" s="4">
        <v>-2</v>
      </c>
    </row>
    <row r="107" spans="1:10" ht="15.75">
      <c r="A107" s="1" t="s">
        <v>105</v>
      </c>
      <c r="B107" s="1" t="s">
        <v>275</v>
      </c>
      <c r="C107" s="6">
        <v>88.62</v>
      </c>
      <c r="D107" s="6">
        <v>35.71</v>
      </c>
      <c r="E107" s="1" t="s">
        <v>443</v>
      </c>
      <c r="F107" s="4" t="s">
        <v>537</v>
      </c>
      <c r="G107" s="11"/>
      <c r="H107" s="4">
        <f>-114+60</f>
        <v>-54</v>
      </c>
      <c r="J107" s="4">
        <v>1</v>
      </c>
    </row>
    <row r="108" spans="1:14" ht="15.75">
      <c r="A108" s="1" t="s">
        <v>106</v>
      </c>
      <c r="B108" s="1" t="s">
        <v>276</v>
      </c>
      <c r="C108" s="1">
        <v>83.08</v>
      </c>
      <c r="D108" s="1">
        <v>31.02</v>
      </c>
      <c r="E108" s="1" t="s">
        <v>444</v>
      </c>
      <c r="F108" s="4" t="s">
        <v>539</v>
      </c>
      <c r="G108" s="11">
        <f>(4*(75-C108))-60</f>
        <v>-92.32</v>
      </c>
      <c r="N108" s="4">
        <v>-3</v>
      </c>
    </row>
    <row r="109" spans="1:10" ht="15.75">
      <c r="A109" s="1" t="s">
        <v>107</v>
      </c>
      <c r="B109" s="1" t="s">
        <v>277</v>
      </c>
      <c r="C109" s="6">
        <v>87.8</v>
      </c>
      <c r="D109" s="6">
        <v>35.78</v>
      </c>
      <c r="E109" s="1" t="s">
        <v>445</v>
      </c>
      <c r="F109" s="4" t="s">
        <v>537</v>
      </c>
      <c r="G109" s="11"/>
      <c r="H109" s="4">
        <f>-111+60</f>
        <v>-51</v>
      </c>
      <c r="J109" s="4">
        <v>1</v>
      </c>
    </row>
    <row r="110" spans="1:18" ht="15.75">
      <c r="A110" s="1" t="s">
        <v>108</v>
      </c>
      <c r="B110" s="1" t="s">
        <v>278</v>
      </c>
      <c r="C110" s="6">
        <v>82.41</v>
      </c>
      <c r="D110" s="6">
        <v>33</v>
      </c>
      <c r="E110" s="1" t="s">
        <v>446</v>
      </c>
      <c r="F110" s="4" t="s">
        <v>537</v>
      </c>
      <c r="G110" s="11">
        <f>(4*(75-C110))-60</f>
        <v>-89.63999999999999</v>
      </c>
      <c r="Q110" s="4">
        <v>-4</v>
      </c>
      <c r="R110" s="4">
        <v>-4</v>
      </c>
    </row>
    <row r="111" spans="1:17" ht="15.75">
      <c r="A111" s="1" t="s">
        <v>109</v>
      </c>
      <c r="B111" s="1" t="s">
        <v>279</v>
      </c>
      <c r="C111" s="6">
        <v>82.81</v>
      </c>
      <c r="D111" s="6">
        <v>30.24</v>
      </c>
      <c r="E111" s="1" t="s">
        <v>447</v>
      </c>
      <c r="F111" s="4" t="s">
        <v>537</v>
      </c>
      <c r="G111" s="11">
        <f>(4*(75-C111))-60</f>
        <v>-91.24000000000001</v>
      </c>
      <c r="I111" s="4">
        <v>-2</v>
      </c>
      <c r="J111" s="4">
        <v>-2</v>
      </c>
      <c r="K111" s="4">
        <v>-2</v>
      </c>
      <c r="L111" s="4">
        <v>-2</v>
      </c>
      <c r="Q111" s="4">
        <v>-3</v>
      </c>
    </row>
    <row r="112" spans="1:10" ht="15.75">
      <c r="A112" s="1" t="s">
        <v>110</v>
      </c>
      <c r="B112" s="1" t="s">
        <v>280</v>
      </c>
      <c r="C112" s="6">
        <v>82.37</v>
      </c>
      <c r="D112" s="6">
        <v>32.2</v>
      </c>
      <c r="E112" s="1" t="s">
        <v>448</v>
      </c>
      <c r="F112" s="4" t="s">
        <v>537</v>
      </c>
      <c r="G112" s="11">
        <f>(4*(75-C112))-60</f>
        <v>-89.48000000000002</v>
      </c>
      <c r="J112" s="4">
        <v>-3</v>
      </c>
    </row>
    <row r="113" spans="1:10" ht="15.75">
      <c r="A113" s="1" t="s">
        <v>111</v>
      </c>
      <c r="B113" s="1" t="s">
        <v>280</v>
      </c>
      <c r="C113" s="6">
        <v>82.37</v>
      </c>
      <c r="D113" s="6">
        <v>32.2</v>
      </c>
      <c r="E113" s="1" t="s">
        <v>449</v>
      </c>
      <c r="F113" s="4" t="s">
        <v>537</v>
      </c>
      <c r="G113" s="11">
        <f>(4*(75-C113))-60</f>
        <v>-89.48000000000002</v>
      </c>
      <c r="J113" s="4">
        <v>-3</v>
      </c>
    </row>
    <row r="114" spans="1:17" ht="15.75">
      <c r="A114" s="1" t="s">
        <v>112</v>
      </c>
      <c r="B114" s="1" t="s">
        <v>280</v>
      </c>
      <c r="C114" s="6">
        <v>82.37</v>
      </c>
      <c r="D114" s="6">
        <v>32.2</v>
      </c>
      <c r="E114" s="1" t="s">
        <v>450</v>
      </c>
      <c r="F114" s="4" t="s">
        <v>537</v>
      </c>
      <c r="G114" s="11">
        <f>(4*(75-C114))-60</f>
        <v>-89.48000000000002</v>
      </c>
      <c r="J114" s="4">
        <v>-3</v>
      </c>
      <c r="Q114" s="4">
        <v>-4</v>
      </c>
    </row>
    <row r="115" spans="1:17" ht="15.75">
      <c r="A115" s="1" t="s">
        <v>113</v>
      </c>
      <c r="B115" s="1" t="s">
        <v>281</v>
      </c>
      <c r="C115" s="6">
        <v>90.47</v>
      </c>
      <c r="D115" s="6">
        <v>31.25</v>
      </c>
      <c r="E115" s="1" t="s">
        <v>451</v>
      </c>
      <c r="F115" s="4" t="s">
        <v>537</v>
      </c>
      <c r="G115" s="11"/>
      <c r="H115" s="4">
        <f>-122+60</f>
        <v>-62</v>
      </c>
      <c r="M115" s="4">
        <v>3</v>
      </c>
      <c r="Q115" s="4">
        <v>2</v>
      </c>
    </row>
    <row r="116" spans="1:7" ht="15.75">
      <c r="A116" s="1" t="s">
        <v>114</v>
      </c>
      <c r="B116" s="1" t="s">
        <v>282</v>
      </c>
      <c r="C116" s="6">
        <v>83.61</v>
      </c>
      <c r="D116" s="6">
        <v>32.83</v>
      </c>
      <c r="E116" s="1" t="s">
        <v>452</v>
      </c>
      <c r="F116" s="4" t="s">
        <v>537</v>
      </c>
      <c r="G116" s="11">
        <f>(4*(75-C116))-60</f>
        <v>-94.44</v>
      </c>
    </row>
    <row r="117" spans="1:18" ht="15.75">
      <c r="A117" s="1" t="s">
        <v>115</v>
      </c>
      <c r="B117" s="1" t="s">
        <v>282</v>
      </c>
      <c r="C117" s="6">
        <v>83.61</v>
      </c>
      <c r="D117" s="6">
        <v>32.83</v>
      </c>
      <c r="E117" s="1" t="s">
        <v>453</v>
      </c>
      <c r="F117" s="4" t="s">
        <v>537</v>
      </c>
      <c r="G117" s="11">
        <f>(4*(75-C117))-60</f>
        <v>-94.44</v>
      </c>
      <c r="Q117" s="4">
        <v>-3</v>
      </c>
      <c r="R117" s="4">
        <v>-3</v>
      </c>
    </row>
    <row r="118" spans="1:12" ht="15.75">
      <c r="A118" s="1" t="s">
        <v>116</v>
      </c>
      <c r="B118" s="1" t="s">
        <v>283</v>
      </c>
      <c r="C118" s="6">
        <v>84.25</v>
      </c>
      <c r="D118" s="6">
        <v>30.07</v>
      </c>
      <c r="E118" s="1" t="s">
        <v>454</v>
      </c>
      <c r="F118" s="4" t="s">
        <v>537</v>
      </c>
      <c r="G118" s="11">
        <f>(4*(75-C118))-60</f>
        <v>-97</v>
      </c>
      <c r="I118" s="4">
        <v>-1</v>
      </c>
      <c r="L118" s="4">
        <v>-1</v>
      </c>
    </row>
    <row r="119" spans="1:14" ht="15.75">
      <c r="A119" s="1" t="s">
        <v>117</v>
      </c>
      <c r="B119" s="1" t="s">
        <v>283</v>
      </c>
      <c r="C119" s="6">
        <v>84.25</v>
      </c>
      <c r="D119" s="6">
        <v>30.07</v>
      </c>
      <c r="E119" s="1" t="s">
        <v>455</v>
      </c>
      <c r="F119" s="4" t="s">
        <v>537</v>
      </c>
      <c r="G119" s="11">
        <f>(4*(75-C119))-60</f>
        <v>-97</v>
      </c>
      <c r="I119" s="4">
        <v>-1</v>
      </c>
      <c r="L119" s="4">
        <v>-1</v>
      </c>
      <c r="N119" s="4">
        <v>-2</v>
      </c>
    </row>
    <row r="120" spans="1:14" ht="15.75">
      <c r="A120" s="1" t="s">
        <v>118</v>
      </c>
      <c r="B120" s="1" t="s">
        <v>283</v>
      </c>
      <c r="C120" s="6">
        <v>84.25</v>
      </c>
      <c r="D120" s="6">
        <v>30.07</v>
      </c>
      <c r="E120" s="1" t="s">
        <v>456</v>
      </c>
      <c r="F120" s="4" t="s">
        <v>539</v>
      </c>
      <c r="G120" s="11">
        <f>(4*(75-C120))-60</f>
        <v>-97</v>
      </c>
      <c r="N120" s="4">
        <v>-2</v>
      </c>
    </row>
    <row r="121" spans="1:10" ht="15.75">
      <c r="A121" s="1" t="s">
        <v>119</v>
      </c>
      <c r="B121" s="1" t="s">
        <v>284</v>
      </c>
      <c r="C121" s="6">
        <v>87.04</v>
      </c>
      <c r="D121" s="6">
        <v>30.64</v>
      </c>
      <c r="E121" s="1" t="s">
        <v>457</v>
      </c>
      <c r="F121" s="4" t="s">
        <v>537</v>
      </c>
      <c r="G121" s="11"/>
      <c r="H121" s="4">
        <f>-108+60</f>
        <v>-48</v>
      </c>
      <c r="I121" s="4">
        <v>1</v>
      </c>
      <c r="J121" s="4">
        <v>1</v>
      </c>
    </row>
    <row r="122" spans="1:17" ht="15.75">
      <c r="A122" s="1" t="s">
        <v>120</v>
      </c>
      <c r="B122" s="1" t="s">
        <v>284</v>
      </c>
      <c r="C122" s="6">
        <v>87.04</v>
      </c>
      <c r="D122" s="6">
        <v>30.64</v>
      </c>
      <c r="E122" s="1" t="s">
        <v>458</v>
      </c>
      <c r="F122" s="4" t="s">
        <v>537</v>
      </c>
      <c r="G122" s="11"/>
      <c r="H122" s="4">
        <v>-48</v>
      </c>
      <c r="I122" s="4">
        <v>1</v>
      </c>
      <c r="J122" s="4">
        <v>1</v>
      </c>
      <c r="P122" s="4">
        <v>0</v>
      </c>
      <c r="Q122" s="4">
        <v>0</v>
      </c>
    </row>
    <row r="123" spans="1:15" ht="15.75">
      <c r="A123" s="1" t="s">
        <v>121</v>
      </c>
      <c r="B123" s="1" t="s">
        <v>285</v>
      </c>
      <c r="C123" s="1">
        <v>82.18</v>
      </c>
      <c r="D123" s="1">
        <v>30.49</v>
      </c>
      <c r="E123" s="1" t="s">
        <v>459</v>
      </c>
      <c r="F123" s="4" t="s">
        <v>539</v>
      </c>
      <c r="G123" s="11">
        <f>(4*(75-C123))-60</f>
        <v>-88.72000000000003</v>
      </c>
      <c r="O123" s="4">
        <v>-3</v>
      </c>
    </row>
    <row r="124" spans="1:18" ht="15.75">
      <c r="A124" s="1" t="s">
        <v>122</v>
      </c>
      <c r="B124" s="1" t="s">
        <v>286</v>
      </c>
      <c r="C124" s="6">
        <v>80.21</v>
      </c>
      <c r="D124" s="6">
        <v>33.07</v>
      </c>
      <c r="E124" s="1" t="s">
        <v>460</v>
      </c>
      <c r="F124" s="4" t="s">
        <v>537</v>
      </c>
      <c r="G124" s="11">
        <f>(4*(75-C124))-60</f>
        <v>-80.83999999999997</v>
      </c>
      <c r="K124" s="4">
        <v>-5</v>
      </c>
      <c r="R124" s="4">
        <v>-6</v>
      </c>
    </row>
    <row r="125" spans="1:17" ht="15.75">
      <c r="A125" s="1" t="s">
        <v>123</v>
      </c>
      <c r="B125" s="1" t="s">
        <v>287</v>
      </c>
      <c r="C125" s="6">
        <v>88.7</v>
      </c>
      <c r="D125" s="6">
        <v>32.36</v>
      </c>
      <c r="E125" s="1" t="s">
        <v>461</v>
      </c>
      <c r="F125" s="4" t="s">
        <v>537</v>
      </c>
      <c r="G125" s="11"/>
      <c r="H125" s="4">
        <f>-115+60</f>
        <v>-55</v>
      </c>
      <c r="J125" s="4">
        <v>2</v>
      </c>
      <c r="Q125" s="4">
        <v>1</v>
      </c>
    </row>
    <row r="126" spans="1:12" ht="15.75">
      <c r="A126" s="1" t="s">
        <v>124</v>
      </c>
      <c r="B126" s="1" t="s">
        <v>288</v>
      </c>
      <c r="C126" s="6">
        <v>85.25</v>
      </c>
      <c r="D126" s="6">
        <f>30+(342/442)</f>
        <v>30.773755656108598</v>
      </c>
      <c r="E126" s="1" t="s">
        <v>462</v>
      </c>
      <c r="F126" s="4" t="s">
        <v>537</v>
      </c>
      <c r="H126" s="4">
        <v>-41</v>
      </c>
      <c r="L126" s="4">
        <v>-1</v>
      </c>
    </row>
    <row r="127" spans="1:12" ht="15.75">
      <c r="A127" s="1" t="s">
        <v>125</v>
      </c>
      <c r="B127" s="1" t="s">
        <v>289</v>
      </c>
      <c r="C127" s="6">
        <v>83.96</v>
      </c>
      <c r="D127" s="6">
        <v>30.55</v>
      </c>
      <c r="E127" s="1" t="s">
        <v>463</v>
      </c>
      <c r="F127" s="4" t="s">
        <v>537</v>
      </c>
      <c r="G127" s="11">
        <f>(4*(75-C127))-60</f>
        <v>-95.83999999999997</v>
      </c>
      <c r="I127" s="4">
        <v>-1</v>
      </c>
      <c r="J127" s="4">
        <v>-1</v>
      </c>
      <c r="K127" s="4">
        <v>-1</v>
      </c>
      <c r="L127" s="4">
        <v>-2</v>
      </c>
    </row>
    <row r="128" spans="1:12" ht="15.75">
      <c r="A128" s="1" t="s">
        <v>126</v>
      </c>
      <c r="B128" s="1" t="s">
        <v>289</v>
      </c>
      <c r="C128" s="6">
        <v>83.96</v>
      </c>
      <c r="D128" s="6">
        <v>30.55</v>
      </c>
      <c r="E128" s="1" t="s">
        <v>464</v>
      </c>
      <c r="F128" s="4" t="s">
        <v>537</v>
      </c>
      <c r="G128" s="11">
        <f>(4*(75-C128))-60</f>
        <v>-95.83999999999997</v>
      </c>
      <c r="I128" s="4">
        <v>-1</v>
      </c>
      <c r="J128" s="4">
        <v>-1</v>
      </c>
      <c r="K128" s="4">
        <v>-1</v>
      </c>
      <c r="L128" s="4">
        <v>-2</v>
      </c>
    </row>
    <row r="129" spans="1:17" ht="15.75">
      <c r="A129" s="1" t="s">
        <v>127</v>
      </c>
      <c r="B129" s="1" t="s">
        <v>289</v>
      </c>
      <c r="C129" s="6">
        <v>83.96</v>
      </c>
      <c r="D129" s="6">
        <v>30.55</v>
      </c>
      <c r="E129" s="1" t="s">
        <v>465</v>
      </c>
      <c r="F129" s="4" t="s">
        <v>539</v>
      </c>
      <c r="G129" s="11">
        <f>(4*(75-C129))-60</f>
        <v>-95.83999999999997</v>
      </c>
      <c r="L129" s="4">
        <v>-2</v>
      </c>
      <c r="Q129" s="4">
        <v>-2</v>
      </c>
    </row>
    <row r="130" spans="1:17" ht="15.75">
      <c r="A130" s="1" t="s">
        <v>128</v>
      </c>
      <c r="B130" s="1" t="s">
        <v>289</v>
      </c>
      <c r="C130" s="6">
        <v>83.96</v>
      </c>
      <c r="D130" s="6">
        <v>30.55</v>
      </c>
      <c r="E130" s="1" t="s">
        <v>466</v>
      </c>
      <c r="F130" s="4" t="s">
        <v>537</v>
      </c>
      <c r="G130" s="11">
        <f>(4*(75-C130))-60</f>
        <v>-95.83999999999997</v>
      </c>
      <c r="Q130" s="4">
        <v>-2</v>
      </c>
    </row>
    <row r="131" spans="1:14" ht="15.75">
      <c r="A131" s="1" t="s">
        <v>129</v>
      </c>
      <c r="B131" s="1" t="s">
        <v>290</v>
      </c>
      <c r="C131" s="6">
        <v>86.33</v>
      </c>
      <c r="D131" s="6">
        <v>32.36</v>
      </c>
      <c r="E131" s="1" t="s">
        <v>467</v>
      </c>
      <c r="F131" s="4" t="s">
        <v>537</v>
      </c>
      <c r="G131" s="11"/>
      <c r="H131" s="4">
        <f>-105+60</f>
        <v>-45</v>
      </c>
      <c r="J131" s="4">
        <v>0</v>
      </c>
      <c r="K131" s="4">
        <v>0</v>
      </c>
      <c r="N131" s="4">
        <v>0</v>
      </c>
    </row>
    <row r="132" spans="1:8" ht="15.75">
      <c r="A132" s="1" t="s">
        <v>130</v>
      </c>
      <c r="B132" s="1" t="s">
        <v>291</v>
      </c>
      <c r="C132" s="6">
        <v>93.22</v>
      </c>
      <c r="D132" s="6">
        <v>35.22</v>
      </c>
      <c r="E132" s="1" t="s">
        <v>468</v>
      </c>
      <c r="F132" s="4" t="s">
        <v>537</v>
      </c>
      <c r="G132" s="11"/>
      <c r="H132" s="4">
        <f>-133+60</f>
        <v>-73</v>
      </c>
    </row>
    <row r="133" spans="1:16" ht="15.75">
      <c r="A133" s="1" t="s">
        <v>131</v>
      </c>
      <c r="B133" s="1" t="s">
        <v>292</v>
      </c>
      <c r="C133" s="6">
        <v>81.99</v>
      </c>
      <c r="D133" s="6">
        <v>31.19</v>
      </c>
      <c r="E133" s="1" t="s">
        <v>469</v>
      </c>
      <c r="F133" s="4" t="s">
        <v>537</v>
      </c>
      <c r="G133" s="11">
        <f>(4*(75-C133))-60</f>
        <v>-87.95999999999998</v>
      </c>
      <c r="L133" s="4">
        <v>-3</v>
      </c>
      <c r="N133" s="4">
        <v>-4</v>
      </c>
      <c r="O133" s="4">
        <v>-4</v>
      </c>
      <c r="P133" s="4">
        <v>-4</v>
      </c>
    </row>
    <row r="134" spans="1:15" ht="15.75">
      <c r="A134" s="1" t="s">
        <v>132</v>
      </c>
      <c r="B134" s="1" t="s">
        <v>293</v>
      </c>
      <c r="C134" s="6">
        <v>82.74</v>
      </c>
      <c r="D134" s="6">
        <v>30.67</v>
      </c>
      <c r="E134" s="1" t="s">
        <v>470</v>
      </c>
      <c r="F134" s="4" t="s">
        <v>539</v>
      </c>
      <c r="G134" s="11">
        <f>(4*(75-C134))-60</f>
        <v>-90.95999999999998</v>
      </c>
      <c r="M134" s="4">
        <v>-3</v>
      </c>
      <c r="N134" s="4">
        <v>-3</v>
      </c>
      <c r="O134" s="4">
        <v>-3</v>
      </c>
    </row>
    <row r="135" spans="1:12" ht="15.75">
      <c r="A135" s="1" t="s">
        <v>133</v>
      </c>
      <c r="B135" s="1" t="s">
        <v>294</v>
      </c>
      <c r="C135" s="6">
        <v>82.6</v>
      </c>
      <c r="D135" s="6">
        <v>29.68</v>
      </c>
      <c r="E135" s="1" t="s">
        <v>471</v>
      </c>
      <c r="F135" s="4" t="s">
        <v>538</v>
      </c>
      <c r="G135" s="11">
        <f>(4*(75-C135))-60</f>
        <v>-90.39999999999998</v>
      </c>
      <c r="L135" s="4">
        <v>-3</v>
      </c>
    </row>
    <row r="136" spans="1:13" ht="15.75">
      <c r="A136" s="1" t="s">
        <v>134</v>
      </c>
      <c r="B136" s="1" t="s">
        <v>295</v>
      </c>
      <c r="C136" s="6">
        <v>85.18</v>
      </c>
      <c r="D136" s="6">
        <v>29.74</v>
      </c>
      <c r="E136" s="1" t="s">
        <v>472</v>
      </c>
      <c r="F136" s="4" t="s">
        <v>539</v>
      </c>
      <c r="H136" s="4">
        <v>-41</v>
      </c>
      <c r="M136" s="4">
        <v>-1</v>
      </c>
    </row>
    <row r="137" spans="1:12" ht="15.75">
      <c r="A137" s="1" t="s">
        <v>135</v>
      </c>
      <c r="B137" s="1" t="s">
        <v>296</v>
      </c>
      <c r="C137" s="6">
        <v>80.83</v>
      </c>
      <c r="D137" s="6">
        <v>27.25</v>
      </c>
      <c r="E137" s="1" t="s">
        <v>473</v>
      </c>
      <c r="F137" s="4" t="s">
        <v>538</v>
      </c>
      <c r="G137" s="11">
        <f>(4*(75-C137))-60</f>
        <v>-83.32</v>
      </c>
      <c r="L137" s="4">
        <v>-3</v>
      </c>
    </row>
    <row r="138" spans="1:6" ht="15.75">
      <c r="A138" s="1" t="s">
        <v>136</v>
      </c>
      <c r="B138" s="1" t="s">
        <v>297</v>
      </c>
      <c r="C138" s="6">
        <v>81.7</v>
      </c>
      <c r="D138" s="6">
        <v>26.66</v>
      </c>
      <c r="E138" s="1" t="s">
        <v>474</v>
      </c>
      <c r="F138" s="4" t="s">
        <v>538</v>
      </c>
    </row>
    <row r="139" spans="1:14" ht="15.75">
      <c r="A139" s="1" t="s">
        <v>137</v>
      </c>
      <c r="B139" s="1" t="s">
        <v>298</v>
      </c>
      <c r="C139" s="6">
        <v>81.51</v>
      </c>
      <c r="D139" s="6">
        <v>30.71</v>
      </c>
      <c r="E139" s="1" t="s">
        <v>475</v>
      </c>
      <c r="F139" s="4" t="s">
        <v>539</v>
      </c>
      <c r="G139" s="11">
        <f>(4*(75-C139))-60</f>
        <v>-86.04000000000002</v>
      </c>
      <c r="M139" s="4">
        <v>-4</v>
      </c>
      <c r="N139" s="4">
        <v>-4</v>
      </c>
    </row>
    <row r="140" spans="1:18" ht="15.75">
      <c r="A140" s="1" t="s">
        <v>138</v>
      </c>
      <c r="B140" s="1" t="s">
        <v>298</v>
      </c>
      <c r="C140" s="6">
        <v>81.51</v>
      </c>
      <c r="D140" s="6">
        <v>30.71</v>
      </c>
      <c r="E140" s="1" t="s">
        <v>476</v>
      </c>
      <c r="F140" s="4" t="s">
        <v>537</v>
      </c>
      <c r="G140" s="11">
        <f>(4*(75-C140))-60</f>
        <v>-86.04000000000002</v>
      </c>
      <c r="N140" s="4">
        <v>-4</v>
      </c>
      <c r="O140" s="4">
        <v>-4</v>
      </c>
      <c r="R140" s="4">
        <v>-4</v>
      </c>
    </row>
    <row r="141" spans="1:15" ht="15.75">
      <c r="A141" s="1" t="s">
        <v>139</v>
      </c>
      <c r="B141" s="1" t="s">
        <v>299</v>
      </c>
      <c r="C141" s="6">
        <v>82.77</v>
      </c>
      <c r="D141" s="6">
        <v>29.33</v>
      </c>
      <c r="E141" s="1" t="s">
        <v>477</v>
      </c>
      <c r="F141" s="4" t="s">
        <v>537</v>
      </c>
      <c r="G141" s="11">
        <f>(4*(75-C141))-60</f>
        <v>-91.07999999999998</v>
      </c>
      <c r="J141" s="4">
        <v>-2</v>
      </c>
      <c r="K141" s="4">
        <v>-2</v>
      </c>
      <c r="O141" s="4">
        <v>-2</v>
      </c>
    </row>
    <row r="142" spans="1:17" ht="15.75">
      <c r="A142" s="1" t="s">
        <v>140</v>
      </c>
      <c r="B142" s="1" t="s">
        <v>300</v>
      </c>
      <c r="C142" s="1">
        <v>91.99</v>
      </c>
      <c r="D142" s="1">
        <v>34.18</v>
      </c>
      <c r="E142" s="1" t="s">
        <v>478</v>
      </c>
      <c r="F142" s="4" t="s">
        <v>537</v>
      </c>
      <c r="H142" s="4">
        <v>-68</v>
      </c>
      <c r="Q142" s="4">
        <v>3</v>
      </c>
    </row>
    <row r="143" spans="1:13" ht="15.75">
      <c r="A143" s="1" t="s">
        <v>141</v>
      </c>
      <c r="B143" s="1" t="s">
        <v>301</v>
      </c>
      <c r="C143" s="6">
        <v>81.67</v>
      </c>
      <c r="D143" s="6">
        <v>29.5</v>
      </c>
      <c r="E143" s="1" t="s">
        <v>479</v>
      </c>
      <c r="F143" s="4" t="s">
        <v>537</v>
      </c>
      <c r="G143" s="11">
        <f>(4*(75-C143))-60</f>
        <v>-86.68</v>
      </c>
      <c r="J143" s="4">
        <v>-3</v>
      </c>
      <c r="K143" s="4">
        <v>-3</v>
      </c>
      <c r="M143" s="4">
        <v>-3</v>
      </c>
    </row>
    <row r="144" spans="1:17" ht="15.75">
      <c r="A144" s="1" t="s">
        <v>142</v>
      </c>
      <c r="B144" s="1" t="s">
        <v>302</v>
      </c>
      <c r="C144" s="1">
        <v>84.15</v>
      </c>
      <c r="D144" s="1">
        <v>31.12</v>
      </c>
      <c r="E144" s="1" t="s">
        <v>480</v>
      </c>
      <c r="F144" s="4" t="s">
        <v>537</v>
      </c>
      <c r="G144" s="11">
        <f>(4*(75-C144))-60</f>
        <v>-96.60000000000002</v>
      </c>
      <c r="Q144" s="4">
        <v>-2</v>
      </c>
    </row>
    <row r="145" spans="1:14" ht="15.75">
      <c r="A145" s="1" t="s">
        <v>143</v>
      </c>
      <c r="B145" s="1" t="s">
        <v>303</v>
      </c>
      <c r="C145" s="6">
        <v>84.39</v>
      </c>
      <c r="D145" s="6">
        <v>29.99</v>
      </c>
      <c r="E145" s="1" t="s">
        <v>481</v>
      </c>
      <c r="F145" s="4" t="s">
        <v>539</v>
      </c>
      <c r="G145" s="11">
        <f>(4*(75-C145))-60</f>
        <v>-97.56</v>
      </c>
      <c r="L145" s="4">
        <v>-2</v>
      </c>
      <c r="N145" s="4">
        <v>-2</v>
      </c>
    </row>
    <row r="146" spans="1:13" ht="15.75">
      <c r="A146" s="1" t="s">
        <v>144</v>
      </c>
      <c r="B146" s="1" t="s">
        <v>304</v>
      </c>
      <c r="C146" s="6">
        <v>83.66</v>
      </c>
      <c r="D146" s="6">
        <v>30.08</v>
      </c>
      <c r="E146" s="1" t="s">
        <v>482</v>
      </c>
      <c r="F146" s="4" t="s">
        <v>538</v>
      </c>
      <c r="G146" s="11">
        <f>(4*(75-C146))-60</f>
        <v>-94.63999999999999</v>
      </c>
      <c r="M146" s="4">
        <v>-2</v>
      </c>
    </row>
    <row r="147" spans="1:9" ht="15.75">
      <c r="A147" s="1" t="s">
        <v>145</v>
      </c>
      <c r="B147" s="1" t="s">
        <v>305</v>
      </c>
      <c r="C147" s="6">
        <v>85.29</v>
      </c>
      <c r="D147" s="6">
        <v>29.82</v>
      </c>
      <c r="E147" s="1" t="s">
        <v>483</v>
      </c>
      <c r="F147" s="4" t="s">
        <v>537</v>
      </c>
      <c r="G147" s="11"/>
      <c r="H147" s="4">
        <f>-101+60</f>
        <v>-41</v>
      </c>
      <c r="I147" s="4">
        <v>0</v>
      </c>
    </row>
    <row r="148" spans="1:7" ht="15.75">
      <c r="A148" s="1" t="s">
        <v>146</v>
      </c>
      <c r="B148" s="1" t="s">
        <v>306</v>
      </c>
      <c r="C148" s="1">
        <v>80.83</v>
      </c>
      <c r="D148" s="1">
        <v>34.13</v>
      </c>
      <c r="E148" s="1" t="s">
        <v>484</v>
      </c>
      <c r="F148" s="4" t="s">
        <v>537</v>
      </c>
      <c r="G148" s="11">
        <f aca="true" t="shared" si="6" ref="G148:G155">(4*(75-C148))-60</f>
        <v>-83.32</v>
      </c>
    </row>
    <row r="149" spans="1:12" ht="15.75">
      <c r="A149" s="1" t="s">
        <v>147</v>
      </c>
      <c r="B149" s="1" t="s">
        <v>307</v>
      </c>
      <c r="C149" s="1">
        <v>84.64</v>
      </c>
      <c r="D149" s="1">
        <f>30+(362/442)</f>
        <v>30.81900452488688</v>
      </c>
      <c r="E149" s="1" t="s">
        <v>485</v>
      </c>
      <c r="F149" s="4" t="s">
        <v>537</v>
      </c>
      <c r="G149" s="11">
        <f t="shared" si="6"/>
        <v>-98.56</v>
      </c>
      <c r="L149" s="4">
        <v>-1</v>
      </c>
    </row>
    <row r="150" spans="1:11" ht="15.75">
      <c r="A150" s="1" t="s">
        <v>148</v>
      </c>
      <c r="B150" s="1" t="s">
        <v>308</v>
      </c>
      <c r="C150" s="6">
        <v>84.34</v>
      </c>
      <c r="D150" s="6">
        <v>31.71</v>
      </c>
      <c r="E150" s="1" t="s">
        <v>486</v>
      </c>
      <c r="F150" s="4" t="s">
        <v>537</v>
      </c>
      <c r="G150" s="11">
        <f t="shared" si="6"/>
        <v>-97.36000000000001</v>
      </c>
      <c r="J150" s="4">
        <v>-1</v>
      </c>
      <c r="K150" s="4">
        <v>-1</v>
      </c>
    </row>
    <row r="151" spans="1:17" ht="15.75">
      <c r="A151" s="1" t="s">
        <v>149</v>
      </c>
      <c r="B151" s="1" t="s">
        <v>308</v>
      </c>
      <c r="C151" s="6">
        <v>84.34</v>
      </c>
      <c r="D151" s="6">
        <v>31.71</v>
      </c>
      <c r="E151" s="1" t="s">
        <v>487</v>
      </c>
      <c r="F151" s="4" t="s">
        <v>537</v>
      </c>
      <c r="G151" s="11">
        <f t="shared" si="6"/>
        <v>-97.36000000000001</v>
      </c>
      <c r="J151" s="4">
        <v>-1</v>
      </c>
      <c r="K151" s="4">
        <v>-1</v>
      </c>
      <c r="N151" s="4">
        <v>-2</v>
      </c>
      <c r="Q151" s="4">
        <v>-2</v>
      </c>
    </row>
    <row r="152" spans="1:11" ht="15.75">
      <c r="A152" s="1" t="s">
        <v>150</v>
      </c>
      <c r="B152" s="1" t="s">
        <v>309</v>
      </c>
      <c r="C152" s="6">
        <v>81.15</v>
      </c>
      <c r="D152" s="6">
        <v>32.18</v>
      </c>
      <c r="E152" s="1" t="s">
        <v>488</v>
      </c>
      <c r="F152" s="4" t="s">
        <v>537</v>
      </c>
      <c r="G152" s="11">
        <f t="shared" si="6"/>
        <v>-84.60000000000002</v>
      </c>
      <c r="K152" s="4">
        <v>-4</v>
      </c>
    </row>
    <row r="153" spans="1:14" ht="15.75">
      <c r="A153" s="1" t="s">
        <v>151</v>
      </c>
      <c r="B153" s="1" t="s">
        <v>310</v>
      </c>
      <c r="C153" s="6">
        <v>82.09</v>
      </c>
      <c r="D153" s="6">
        <v>30.52</v>
      </c>
      <c r="E153" s="1" t="s">
        <v>489</v>
      </c>
      <c r="F153" s="4" t="s">
        <v>539</v>
      </c>
      <c r="G153" s="11">
        <f t="shared" si="6"/>
        <v>-88.36000000000001</v>
      </c>
      <c r="M153" s="4">
        <v>-3</v>
      </c>
      <c r="N153" s="4">
        <v>-3</v>
      </c>
    </row>
    <row r="154" spans="1:15" ht="15.75">
      <c r="A154" s="1" t="s">
        <v>152</v>
      </c>
      <c r="B154" s="1" t="s">
        <v>310</v>
      </c>
      <c r="C154" s="6">
        <v>82.09</v>
      </c>
      <c r="D154" s="6">
        <v>30.52</v>
      </c>
      <c r="E154" s="1" t="s">
        <v>490</v>
      </c>
      <c r="F154" s="4" t="s">
        <v>537</v>
      </c>
      <c r="G154" s="11">
        <f t="shared" si="6"/>
        <v>-88.36000000000001</v>
      </c>
      <c r="N154" s="4">
        <v>-3</v>
      </c>
      <c r="O154" s="4">
        <v>-3</v>
      </c>
    </row>
    <row r="155" spans="1:17" ht="15.75">
      <c r="A155" s="1" t="s">
        <v>153</v>
      </c>
      <c r="B155" s="1" t="s">
        <v>310</v>
      </c>
      <c r="C155" s="6">
        <v>82.09</v>
      </c>
      <c r="D155" s="6">
        <v>30.52</v>
      </c>
      <c r="E155" s="1" t="s">
        <v>491</v>
      </c>
      <c r="F155" s="4" t="s">
        <v>539</v>
      </c>
      <c r="G155" s="11">
        <f t="shared" si="6"/>
        <v>-88.36000000000001</v>
      </c>
      <c r="O155" s="4">
        <v>-3</v>
      </c>
      <c r="Q155" s="4">
        <v>-3</v>
      </c>
    </row>
    <row r="156" spans="1:17" ht="15.75">
      <c r="A156" s="1" t="s">
        <v>154</v>
      </c>
      <c r="B156" s="1" t="s">
        <v>311</v>
      </c>
      <c r="C156" s="6">
        <v>88.8</v>
      </c>
      <c r="D156" s="6">
        <v>33.47</v>
      </c>
      <c r="E156" s="1" t="s">
        <v>492</v>
      </c>
      <c r="F156" s="4" t="s">
        <v>537</v>
      </c>
      <c r="G156" s="11"/>
      <c r="H156" s="4">
        <f>-115+60</f>
        <v>-55</v>
      </c>
      <c r="K156" s="4">
        <v>2</v>
      </c>
      <c r="Q156" s="4">
        <v>1</v>
      </c>
    </row>
    <row r="157" spans="1:17" ht="15.75">
      <c r="A157" s="1" t="s">
        <v>155</v>
      </c>
      <c r="B157" s="1" t="s">
        <v>312</v>
      </c>
      <c r="C157" s="6">
        <v>88.27</v>
      </c>
      <c r="D157" s="6">
        <v>30.8</v>
      </c>
      <c r="E157" s="1" t="s">
        <v>493</v>
      </c>
      <c r="F157" s="4" t="s">
        <v>537</v>
      </c>
      <c r="G157" s="11"/>
      <c r="H157" s="4">
        <f>-113+60</f>
        <v>-53</v>
      </c>
      <c r="K157" s="4">
        <v>2</v>
      </c>
      <c r="P157" s="4">
        <v>1</v>
      </c>
      <c r="Q157" s="4">
        <v>1</v>
      </c>
    </row>
    <row r="158" spans="1:12" ht="15.75">
      <c r="A158" s="1" t="s">
        <v>156</v>
      </c>
      <c r="B158" s="1" t="s">
        <v>313</v>
      </c>
      <c r="C158" s="6">
        <v>84.95</v>
      </c>
      <c r="D158" s="6">
        <v>30.71</v>
      </c>
      <c r="E158" s="1" t="s">
        <v>494</v>
      </c>
      <c r="F158" s="4" t="s">
        <v>537</v>
      </c>
      <c r="G158" s="11"/>
      <c r="H158" s="4">
        <f>-100+60</f>
        <v>-40</v>
      </c>
      <c r="I158" s="4">
        <v>0</v>
      </c>
      <c r="J158" s="4">
        <v>-1</v>
      </c>
      <c r="K158" s="4">
        <v>-1</v>
      </c>
      <c r="L158" s="4">
        <v>-1</v>
      </c>
    </row>
    <row r="159" spans="1:12" ht="15.75">
      <c r="A159" s="1" t="s">
        <v>157</v>
      </c>
      <c r="B159" s="1" t="s">
        <v>313</v>
      </c>
      <c r="C159" s="6">
        <v>84.95</v>
      </c>
      <c r="D159" s="6">
        <v>30.71</v>
      </c>
      <c r="E159" s="1" t="s">
        <v>495</v>
      </c>
      <c r="F159" s="4" t="s">
        <v>537</v>
      </c>
      <c r="G159" s="11"/>
      <c r="H159" s="4">
        <f>-100+60</f>
        <v>-40</v>
      </c>
      <c r="I159" s="4">
        <v>0</v>
      </c>
      <c r="J159" s="4">
        <v>-1</v>
      </c>
      <c r="K159" s="4">
        <v>-1</v>
      </c>
      <c r="L159" s="4">
        <v>-1</v>
      </c>
    </row>
    <row r="160" spans="1:13" ht="15.75">
      <c r="A160" s="1" t="s">
        <v>158</v>
      </c>
      <c r="B160" s="1" t="s">
        <v>314</v>
      </c>
      <c r="C160" s="6">
        <v>85.11</v>
      </c>
      <c r="D160" s="6">
        <v>30.36</v>
      </c>
      <c r="E160" s="1" t="s">
        <v>496</v>
      </c>
      <c r="F160" s="4" t="s">
        <v>539</v>
      </c>
      <c r="H160" s="4">
        <v>-40</v>
      </c>
      <c r="M160" s="4">
        <v>-1</v>
      </c>
    </row>
    <row r="161" spans="1:13" ht="15.75">
      <c r="A161" s="1" t="s">
        <v>159</v>
      </c>
      <c r="B161" s="1" t="s">
        <v>315</v>
      </c>
      <c r="C161" s="6">
        <v>84.92</v>
      </c>
      <c r="D161" s="6">
        <v>29.67</v>
      </c>
      <c r="E161" s="1" t="s">
        <v>497</v>
      </c>
      <c r="F161" s="4" t="s">
        <v>538</v>
      </c>
      <c r="G161" s="11">
        <f aca="true" t="shared" si="7" ref="G161:G175">(4*(75-C161))-60</f>
        <v>-99.68</v>
      </c>
      <c r="M161" s="4">
        <v>-1</v>
      </c>
    </row>
    <row r="162" spans="1:12" ht="15.75">
      <c r="A162" s="1" t="s">
        <v>160</v>
      </c>
      <c r="B162" s="1" t="s">
        <v>316</v>
      </c>
      <c r="C162" s="6">
        <v>83.01</v>
      </c>
      <c r="D162" s="6">
        <v>30.93</v>
      </c>
      <c r="E162" s="1" t="s">
        <v>498</v>
      </c>
      <c r="F162" s="4" t="s">
        <v>537</v>
      </c>
      <c r="G162" s="11">
        <f t="shared" si="7"/>
        <v>-92.04000000000002</v>
      </c>
      <c r="K162" s="4">
        <v>-2</v>
      </c>
      <c r="L162" s="4">
        <v>-3</v>
      </c>
    </row>
    <row r="163" spans="1:13" ht="15.75">
      <c r="A163" s="1" t="s">
        <v>161</v>
      </c>
      <c r="B163" s="1" t="s">
        <v>317</v>
      </c>
      <c r="C163" s="6">
        <v>83.4</v>
      </c>
      <c r="D163" s="6">
        <v>29.7</v>
      </c>
      <c r="E163" s="1" t="s">
        <v>499</v>
      </c>
      <c r="F163" s="4" t="s">
        <v>538</v>
      </c>
      <c r="G163" s="11">
        <f t="shared" si="7"/>
        <v>-93.60000000000002</v>
      </c>
      <c r="M163" s="4">
        <v>-2</v>
      </c>
    </row>
    <row r="164" spans="1:15" ht="15.75">
      <c r="A164" s="1" t="s">
        <v>162</v>
      </c>
      <c r="B164" s="1" t="s">
        <v>318</v>
      </c>
      <c r="C164" s="6">
        <v>83.14</v>
      </c>
      <c r="D164" s="6">
        <v>30.77</v>
      </c>
      <c r="E164" s="1" t="s">
        <v>500</v>
      </c>
      <c r="F164" s="4" t="s">
        <v>539</v>
      </c>
      <c r="G164" s="11">
        <f t="shared" si="7"/>
        <v>-92.56</v>
      </c>
      <c r="M164" s="4">
        <v>-2</v>
      </c>
      <c r="N164" s="4">
        <v>-3</v>
      </c>
      <c r="O164" s="4">
        <v>-3</v>
      </c>
    </row>
    <row r="165" spans="1:15" ht="15.75">
      <c r="A165" s="1" t="s">
        <v>163</v>
      </c>
      <c r="B165" s="1" t="s">
        <v>318</v>
      </c>
      <c r="C165" s="6">
        <v>83.14</v>
      </c>
      <c r="D165" s="6">
        <v>30.77</v>
      </c>
      <c r="E165" s="1" t="s">
        <v>501</v>
      </c>
      <c r="F165" s="4" t="s">
        <v>537</v>
      </c>
      <c r="G165" s="11">
        <f t="shared" si="7"/>
        <v>-92.56</v>
      </c>
      <c r="N165" s="4">
        <v>-3</v>
      </c>
      <c r="O165" s="4">
        <v>-3</v>
      </c>
    </row>
    <row r="166" spans="1:15" ht="15.75">
      <c r="A166" s="1" t="s">
        <v>164</v>
      </c>
      <c r="B166" s="1" t="s">
        <v>318</v>
      </c>
      <c r="C166" s="6">
        <v>83.14</v>
      </c>
      <c r="D166" s="6">
        <v>30.77</v>
      </c>
      <c r="E166" s="1" t="s">
        <v>502</v>
      </c>
      <c r="F166" s="4" t="s">
        <v>539</v>
      </c>
      <c r="G166" s="11">
        <f t="shared" si="7"/>
        <v>-92.56</v>
      </c>
      <c r="O166" s="4">
        <v>-3</v>
      </c>
    </row>
    <row r="167" spans="1:13" ht="15.75">
      <c r="A167" s="1" t="s">
        <v>165</v>
      </c>
      <c r="B167" s="1" t="s">
        <v>319</v>
      </c>
      <c r="C167" s="6">
        <v>84.35</v>
      </c>
      <c r="D167" s="6">
        <v>30.43</v>
      </c>
      <c r="E167" s="1" t="s">
        <v>503</v>
      </c>
      <c r="F167" s="4" t="s">
        <v>538</v>
      </c>
      <c r="G167" s="11">
        <f t="shared" si="7"/>
        <v>-97.39999999999998</v>
      </c>
      <c r="M167" s="4">
        <v>-2</v>
      </c>
    </row>
    <row r="168" spans="1:17" ht="15.75">
      <c r="A168" s="1" t="s">
        <v>166</v>
      </c>
      <c r="B168" s="1" t="s">
        <v>320</v>
      </c>
      <c r="C168" s="6">
        <v>84.54</v>
      </c>
      <c r="D168" s="6">
        <v>32.68</v>
      </c>
      <c r="E168" s="1" t="s">
        <v>504</v>
      </c>
      <c r="F168" s="4" t="s">
        <v>537</v>
      </c>
      <c r="G168" s="11">
        <f t="shared" si="7"/>
        <v>-98.16000000000003</v>
      </c>
      <c r="Q168" s="4">
        <v>-2</v>
      </c>
    </row>
    <row r="169" spans="1:17" ht="15.75">
      <c r="A169" s="1" t="s">
        <v>167</v>
      </c>
      <c r="B169" s="1" t="s">
        <v>320</v>
      </c>
      <c r="C169" s="6">
        <v>84.54</v>
      </c>
      <c r="D169" s="6">
        <v>32.68</v>
      </c>
      <c r="E169" s="1" t="s">
        <v>505</v>
      </c>
      <c r="F169" s="4" t="s">
        <v>537</v>
      </c>
      <c r="G169" s="11">
        <f t="shared" si="7"/>
        <v>-98.16000000000003</v>
      </c>
      <c r="Q169" s="4">
        <v>-2</v>
      </c>
    </row>
    <row r="170" spans="1:7" ht="15.75">
      <c r="A170" s="1" t="s">
        <v>168</v>
      </c>
      <c r="B170" s="1" t="s">
        <v>321</v>
      </c>
      <c r="C170" s="6">
        <v>82.85</v>
      </c>
      <c r="D170" s="6">
        <v>29.6</v>
      </c>
      <c r="E170" s="1" t="s">
        <v>506</v>
      </c>
      <c r="F170" s="4" t="s">
        <v>538</v>
      </c>
      <c r="G170" s="11">
        <f t="shared" si="7"/>
        <v>-91.39999999999998</v>
      </c>
    </row>
    <row r="171" spans="1:15" ht="15.75">
      <c r="A171" s="1" t="s">
        <v>169</v>
      </c>
      <c r="B171" s="1" t="s">
        <v>322</v>
      </c>
      <c r="C171" s="6">
        <v>82.91</v>
      </c>
      <c r="D171" s="6">
        <v>30.7</v>
      </c>
      <c r="E171" s="1" t="s">
        <v>507</v>
      </c>
      <c r="F171" s="4" t="s">
        <v>539</v>
      </c>
      <c r="G171" s="11">
        <f t="shared" si="7"/>
        <v>-91.63999999999999</v>
      </c>
      <c r="M171" s="4">
        <v>-3</v>
      </c>
      <c r="N171" s="4">
        <v>-3</v>
      </c>
      <c r="O171" s="4">
        <v>-3</v>
      </c>
    </row>
    <row r="172" spans="1:15" ht="15.75">
      <c r="A172" s="1" t="s">
        <v>170</v>
      </c>
      <c r="B172" s="1" t="s">
        <v>322</v>
      </c>
      <c r="C172" s="6">
        <v>82.91</v>
      </c>
      <c r="D172" s="6">
        <v>30.7</v>
      </c>
      <c r="E172" s="1" t="s">
        <v>508</v>
      </c>
      <c r="F172" s="4" t="s">
        <v>539</v>
      </c>
      <c r="G172" s="11">
        <f t="shared" si="7"/>
        <v>-91.63999999999999</v>
      </c>
      <c r="O172" s="4">
        <v>-3</v>
      </c>
    </row>
    <row r="173" spans="1:15" ht="15.75">
      <c r="A173" s="1" t="s">
        <v>171</v>
      </c>
      <c r="B173" s="1" t="s">
        <v>322</v>
      </c>
      <c r="C173" s="6">
        <v>82.91</v>
      </c>
      <c r="D173" s="6">
        <v>30.7</v>
      </c>
      <c r="E173" s="1" t="s">
        <v>509</v>
      </c>
      <c r="F173" s="4" t="s">
        <v>539</v>
      </c>
      <c r="G173" s="11">
        <f t="shared" si="7"/>
        <v>-91.63999999999999</v>
      </c>
      <c r="O173" s="4">
        <v>-3</v>
      </c>
    </row>
    <row r="174" spans="1:17" ht="15.75">
      <c r="A174" s="1" t="s">
        <v>172</v>
      </c>
      <c r="B174" s="1" t="s">
        <v>322</v>
      </c>
      <c r="C174" s="6">
        <v>82.91</v>
      </c>
      <c r="D174" s="6">
        <v>30.7</v>
      </c>
      <c r="E174" s="1" t="s">
        <v>510</v>
      </c>
      <c r="F174" s="4" t="s">
        <v>539</v>
      </c>
      <c r="G174" s="11">
        <f t="shared" si="7"/>
        <v>-91.63999999999999</v>
      </c>
      <c r="Q174" s="4">
        <v>-3</v>
      </c>
    </row>
    <row r="175" spans="1:17" ht="15.75">
      <c r="A175" s="1" t="s">
        <v>173</v>
      </c>
      <c r="B175" s="1" t="s">
        <v>322</v>
      </c>
      <c r="C175" s="6">
        <v>82.91</v>
      </c>
      <c r="D175" s="6">
        <v>30.7</v>
      </c>
      <c r="E175" s="1" t="s">
        <v>511</v>
      </c>
      <c r="F175" s="4" t="s">
        <v>539</v>
      </c>
      <c r="G175" s="11">
        <f t="shared" si="7"/>
        <v>-91.63999999999999</v>
      </c>
      <c r="Q175" s="4">
        <v>-3</v>
      </c>
    </row>
    <row r="176" spans="1:11" ht="15.75">
      <c r="A176" s="1" t="s">
        <v>174</v>
      </c>
      <c r="B176" s="1" t="s">
        <v>323</v>
      </c>
      <c r="C176" s="6">
        <v>87.55</v>
      </c>
      <c r="D176" s="6">
        <v>33.18</v>
      </c>
      <c r="E176" s="1" t="s">
        <v>512</v>
      </c>
      <c r="F176" s="4" t="s">
        <v>537</v>
      </c>
      <c r="G176" s="11"/>
      <c r="H176" s="4">
        <f>-110+60</f>
        <v>-50</v>
      </c>
      <c r="K176" s="4">
        <v>1</v>
      </c>
    </row>
    <row r="177" spans="1:10" ht="15.75">
      <c r="A177" s="1" t="s">
        <v>175</v>
      </c>
      <c r="B177" s="1" t="s">
        <v>324</v>
      </c>
      <c r="C177" s="6">
        <v>87.73</v>
      </c>
      <c r="D177" s="6">
        <v>34.73</v>
      </c>
      <c r="E177" s="1" t="s">
        <v>513</v>
      </c>
      <c r="F177" s="4" t="s">
        <v>537</v>
      </c>
      <c r="G177" s="11"/>
      <c r="H177" s="4">
        <f>-111+60</f>
        <v>-51</v>
      </c>
      <c r="J177" s="4">
        <v>1</v>
      </c>
    </row>
    <row r="178" spans="1:15" ht="15.75">
      <c r="A178" s="1" t="s">
        <v>176</v>
      </c>
      <c r="B178" s="1" t="s">
        <v>325</v>
      </c>
      <c r="C178" s="1">
        <v>89.44</v>
      </c>
      <c r="D178" s="1">
        <v>34.42</v>
      </c>
      <c r="E178" s="1" t="s">
        <v>514</v>
      </c>
      <c r="F178" s="4" t="s">
        <v>540</v>
      </c>
      <c r="H178" s="4">
        <v>-58</v>
      </c>
      <c r="O178" s="4">
        <v>1</v>
      </c>
    </row>
    <row r="179" spans="1:16" ht="15.75">
      <c r="A179" s="1" t="s">
        <v>177</v>
      </c>
      <c r="B179" s="1" t="s">
        <v>325</v>
      </c>
      <c r="C179" s="1">
        <v>89.44</v>
      </c>
      <c r="D179" s="1">
        <v>34.42</v>
      </c>
      <c r="E179" s="1" t="s">
        <v>515</v>
      </c>
      <c r="F179" s="4" t="s">
        <v>540</v>
      </c>
      <c r="H179" s="4">
        <v>-58</v>
      </c>
      <c r="P179" s="4">
        <v>1</v>
      </c>
    </row>
    <row r="180" spans="1:16" ht="15.75">
      <c r="A180" s="1" t="s">
        <v>178</v>
      </c>
      <c r="B180" s="1" t="s">
        <v>325</v>
      </c>
      <c r="C180" s="1">
        <v>89.44</v>
      </c>
      <c r="D180" s="1">
        <v>34.42</v>
      </c>
      <c r="E180" s="1" t="s">
        <v>516</v>
      </c>
      <c r="F180" s="4" t="s">
        <v>540</v>
      </c>
      <c r="H180" s="4">
        <v>-58</v>
      </c>
      <c r="P180" s="4">
        <v>1</v>
      </c>
    </row>
    <row r="181" spans="1:16" ht="15.75">
      <c r="A181" s="1" t="s">
        <v>179</v>
      </c>
      <c r="B181" s="1" t="s">
        <v>325</v>
      </c>
      <c r="C181" s="1">
        <v>89.44</v>
      </c>
      <c r="D181" s="1">
        <v>34.42</v>
      </c>
      <c r="E181" s="1" t="s">
        <v>517</v>
      </c>
      <c r="F181" s="4" t="s">
        <v>540</v>
      </c>
      <c r="H181" s="4">
        <v>-58</v>
      </c>
      <c r="P181" s="4">
        <v>1</v>
      </c>
    </row>
    <row r="182" spans="1:16" ht="15.75">
      <c r="A182" s="1" t="s">
        <v>180</v>
      </c>
      <c r="B182" s="1" t="s">
        <v>326</v>
      </c>
      <c r="C182" s="6">
        <v>83.29</v>
      </c>
      <c r="D182" s="6">
        <v>30.85</v>
      </c>
      <c r="E182" s="1" t="s">
        <v>518</v>
      </c>
      <c r="F182" s="4" t="s">
        <v>537</v>
      </c>
      <c r="G182" s="11">
        <f>(4*(75-C182))-60</f>
        <v>-93.16000000000003</v>
      </c>
      <c r="L182" s="4">
        <v>-2</v>
      </c>
      <c r="N182" s="4">
        <v>-3</v>
      </c>
      <c r="O182" s="4">
        <v>-3</v>
      </c>
      <c r="P182" s="4">
        <v>-3</v>
      </c>
    </row>
    <row r="183" spans="1:17" ht="15.75">
      <c r="A183" s="1" t="s">
        <v>181</v>
      </c>
      <c r="B183" s="1" t="s">
        <v>326</v>
      </c>
      <c r="C183" s="6">
        <v>83.29</v>
      </c>
      <c r="D183" s="6">
        <v>30.85</v>
      </c>
      <c r="E183" s="1" t="s">
        <v>519</v>
      </c>
      <c r="F183" s="4" t="s">
        <v>539</v>
      </c>
      <c r="G183" s="11">
        <f>(4*(75-C183))-60</f>
        <v>-93.16000000000003</v>
      </c>
      <c r="L183" s="4">
        <v>-2</v>
      </c>
      <c r="Q183" s="4">
        <v>-3</v>
      </c>
    </row>
    <row r="184" spans="1:7" ht="15.75">
      <c r="A184" s="1" t="s">
        <v>182</v>
      </c>
      <c r="B184" s="1" t="s">
        <v>326</v>
      </c>
      <c r="C184" s="6">
        <v>83.29</v>
      </c>
      <c r="D184" s="6">
        <v>30.85</v>
      </c>
      <c r="E184" s="1" t="s">
        <v>520</v>
      </c>
      <c r="F184" s="4" t="s">
        <v>539</v>
      </c>
      <c r="G184" s="11">
        <f>(4*(75-C184))-60</f>
        <v>-93.16000000000003</v>
      </c>
    </row>
    <row r="185" spans="1:13" ht="15.75">
      <c r="A185" s="1" t="s">
        <v>183</v>
      </c>
      <c r="B185" s="1" t="s">
        <v>326</v>
      </c>
      <c r="C185" s="6">
        <v>83.29</v>
      </c>
      <c r="D185" s="6">
        <v>30.85</v>
      </c>
      <c r="E185" s="1" t="s">
        <v>521</v>
      </c>
      <c r="F185" s="4" t="s">
        <v>539</v>
      </c>
      <c r="G185" s="11">
        <f>(4*(75-C185))-60</f>
        <v>-93.16000000000003</v>
      </c>
      <c r="M185" s="4">
        <v>-2</v>
      </c>
    </row>
    <row r="186" spans="1:16" ht="15.75">
      <c r="A186" s="1" t="s">
        <v>184</v>
      </c>
      <c r="B186" s="1" t="s">
        <v>326</v>
      </c>
      <c r="C186" s="6">
        <v>83.29</v>
      </c>
      <c r="D186" s="6">
        <v>30.85</v>
      </c>
      <c r="E186" s="1" t="s">
        <v>522</v>
      </c>
      <c r="F186" s="4" t="s">
        <v>539</v>
      </c>
      <c r="G186" s="11">
        <f>(4*(75-C186))-60</f>
        <v>-93.16000000000003</v>
      </c>
      <c r="O186" s="4">
        <v>-3</v>
      </c>
      <c r="P186" s="4">
        <v>-3</v>
      </c>
    </row>
    <row r="187" spans="1:10" ht="15.75">
      <c r="A187" s="1" t="s">
        <v>185</v>
      </c>
      <c r="B187" s="1" t="s">
        <v>327</v>
      </c>
      <c r="C187" s="6">
        <v>86.84</v>
      </c>
      <c r="D187" s="6">
        <v>33.82</v>
      </c>
      <c r="E187" s="1" t="s">
        <v>523</v>
      </c>
      <c r="F187" s="4" t="s">
        <v>537</v>
      </c>
      <c r="G187" s="11"/>
      <c r="H187" s="4">
        <f>-107+60</f>
        <v>-47</v>
      </c>
      <c r="J187" s="4">
        <v>0</v>
      </c>
    </row>
    <row r="188" spans="1:13" ht="15.75">
      <c r="A188" s="1" t="s">
        <v>186</v>
      </c>
      <c r="B188" s="1" t="s">
        <v>327</v>
      </c>
      <c r="C188" s="6">
        <v>86.84</v>
      </c>
      <c r="D188" s="6">
        <v>33.82</v>
      </c>
      <c r="E188" s="1" t="s">
        <v>524</v>
      </c>
      <c r="F188" s="4" t="s">
        <v>537</v>
      </c>
      <c r="H188" s="4">
        <v>-47</v>
      </c>
      <c r="M188" s="4">
        <v>0</v>
      </c>
    </row>
    <row r="189" spans="1:14" ht="15.75">
      <c r="A189" s="1" t="s">
        <v>187</v>
      </c>
      <c r="B189" s="1" t="s">
        <v>328</v>
      </c>
      <c r="C189" s="6">
        <v>82.37</v>
      </c>
      <c r="D189" s="6">
        <f>31+(24/133)</f>
        <v>31.18045112781955</v>
      </c>
      <c r="E189" s="1" t="s">
        <v>525</v>
      </c>
      <c r="F189" s="4" t="s">
        <v>537</v>
      </c>
      <c r="G189" s="11">
        <f aca="true" t="shared" si="8" ref="G189:G198">(4*(75-C189))-60</f>
        <v>-89.48000000000002</v>
      </c>
      <c r="L189" s="4">
        <v>-3</v>
      </c>
      <c r="N189" s="4">
        <v>-3</v>
      </c>
    </row>
    <row r="190" spans="1:17" ht="15.75">
      <c r="A190" s="1" t="s">
        <v>188</v>
      </c>
      <c r="B190" s="1" t="s">
        <v>328</v>
      </c>
      <c r="C190" s="6">
        <v>82.37</v>
      </c>
      <c r="D190" s="6">
        <f>31+(24/133)</f>
        <v>31.18045112781955</v>
      </c>
      <c r="E190" s="1" t="s">
        <v>526</v>
      </c>
      <c r="F190" s="4" t="s">
        <v>539</v>
      </c>
      <c r="G190" s="11">
        <f t="shared" si="8"/>
        <v>-89.48000000000002</v>
      </c>
      <c r="Q190" s="4">
        <v>-3</v>
      </c>
    </row>
    <row r="191" spans="1:13" ht="15.75">
      <c r="A191" s="1" t="s">
        <v>189</v>
      </c>
      <c r="B191" s="1" t="s">
        <v>329</v>
      </c>
      <c r="C191" s="6">
        <v>83.99</v>
      </c>
      <c r="D191" s="6">
        <v>30.36</v>
      </c>
      <c r="E191" s="1" t="s">
        <v>527</v>
      </c>
      <c r="F191" s="4" t="s">
        <v>539</v>
      </c>
      <c r="G191" s="11">
        <f t="shared" si="8"/>
        <v>-95.95999999999998</v>
      </c>
      <c r="M191" s="4">
        <v>-2</v>
      </c>
    </row>
    <row r="192" spans="1:18" ht="15.75">
      <c r="A192" s="1" t="s">
        <v>190</v>
      </c>
      <c r="B192" s="1" t="s">
        <v>330</v>
      </c>
      <c r="C192" s="6">
        <v>80.73</v>
      </c>
      <c r="D192" s="6">
        <v>32.94</v>
      </c>
      <c r="E192" s="1" t="s">
        <v>528</v>
      </c>
      <c r="F192" s="4" t="s">
        <v>539</v>
      </c>
      <c r="G192" s="11">
        <f t="shared" si="8"/>
        <v>-82.92000000000002</v>
      </c>
      <c r="L192" s="4">
        <v>-5</v>
      </c>
      <c r="Q192" s="4">
        <v>-5</v>
      </c>
      <c r="R192" s="4">
        <v>-5</v>
      </c>
    </row>
    <row r="193" spans="1:15" ht="15.75">
      <c r="A193" s="1" t="s">
        <v>191</v>
      </c>
      <c r="B193" s="1" t="s">
        <v>330</v>
      </c>
      <c r="C193" s="6">
        <v>80.73</v>
      </c>
      <c r="D193" s="6">
        <v>32.94</v>
      </c>
      <c r="E193" s="1" t="s">
        <v>529</v>
      </c>
      <c r="F193" s="4" t="s">
        <v>539</v>
      </c>
      <c r="G193" s="11">
        <f t="shared" si="8"/>
        <v>-82.92000000000002</v>
      </c>
      <c r="N193" s="4">
        <v>-5</v>
      </c>
      <c r="O193" s="4">
        <v>-5</v>
      </c>
    </row>
    <row r="194" spans="1:7" ht="15.75">
      <c r="A194" s="1" t="s">
        <v>192</v>
      </c>
      <c r="B194" s="1" t="s">
        <v>331</v>
      </c>
      <c r="C194" s="6">
        <v>81.09</v>
      </c>
      <c r="D194" s="6">
        <v>34.35</v>
      </c>
      <c r="E194" s="1" t="s">
        <v>530</v>
      </c>
      <c r="F194" s="4" t="s">
        <v>537</v>
      </c>
      <c r="G194" s="11">
        <f t="shared" si="8"/>
        <v>-84.36000000000001</v>
      </c>
    </row>
    <row r="195" spans="1:15" ht="15.75">
      <c r="A195" s="1" t="s">
        <v>193</v>
      </c>
      <c r="B195" s="1" t="s">
        <v>332</v>
      </c>
      <c r="C195" s="6">
        <v>81.8</v>
      </c>
      <c r="D195" s="6">
        <v>31.23</v>
      </c>
      <c r="E195" s="1" t="s">
        <v>531</v>
      </c>
      <c r="F195" s="4" t="s">
        <v>537</v>
      </c>
      <c r="G195" s="11">
        <f t="shared" si="8"/>
        <v>-87.19999999999999</v>
      </c>
      <c r="L195" s="4">
        <v>-4</v>
      </c>
      <c r="O195" s="4">
        <v>-4</v>
      </c>
    </row>
    <row r="196" spans="1:14" ht="15.75">
      <c r="A196" s="1" t="s">
        <v>194</v>
      </c>
      <c r="B196" s="1" t="s">
        <v>332</v>
      </c>
      <c r="C196" s="6">
        <v>81.8</v>
      </c>
      <c r="D196" s="6">
        <v>31.23</v>
      </c>
      <c r="E196" s="1" t="s">
        <v>532</v>
      </c>
      <c r="F196" s="4" t="s">
        <v>539</v>
      </c>
      <c r="G196" s="11">
        <f t="shared" si="8"/>
        <v>-87.19999999999999</v>
      </c>
      <c r="N196" s="4">
        <v>-4</v>
      </c>
    </row>
    <row r="197" spans="1:12" ht="15.75">
      <c r="A197" s="1" t="s">
        <v>195</v>
      </c>
      <c r="B197" s="1" t="s">
        <v>333</v>
      </c>
      <c r="C197" s="6">
        <v>84.65</v>
      </c>
      <c r="D197" s="6">
        <v>30.44</v>
      </c>
      <c r="E197" s="1" t="s">
        <v>533</v>
      </c>
      <c r="F197" s="4" t="s">
        <v>539</v>
      </c>
      <c r="G197" s="11">
        <f t="shared" si="8"/>
        <v>-98.60000000000002</v>
      </c>
      <c r="L197" s="4">
        <v>-1</v>
      </c>
    </row>
    <row r="198" spans="1:12" ht="15.75">
      <c r="A198" s="1" t="s">
        <v>196</v>
      </c>
      <c r="B198" s="1" t="s">
        <v>334</v>
      </c>
      <c r="C198" s="6">
        <v>80.83</v>
      </c>
      <c r="D198" s="6">
        <v>27.7</v>
      </c>
      <c r="E198" s="1" t="s">
        <v>534</v>
      </c>
      <c r="F198" s="4" t="s">
        <v>538</v>
      </c>
      <c r="G198" s="11">
        <f t="shared" si="8"/>
        <v>-83.32</v>
      </c>
      <c r="L198" s="4">
        <v>-3</v>
      </c>
    </row>
    <row r="199" spans="1:18" ht="15.75">
      <c r="A199" s="3"/>
      <c r="B199" s="3"/>
      <c r="C199" s="3"/>
      <c r="D199" s="3"/>
      <c r="E199" s="3"/>
      <c r="F199" s="4"/>
      <c r="G199" s="10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3:7" ht="15.75">
      <c r="C200" s="7"/>
      <c r="D200" s="7"/>
      <c r="G200" s="11"/>
    </row>
    <row r="201" spans="3:7" ht="15.75">
      <c r="C201" s="7"/>
      <c r="D201" s="7"/>
      <c r="G201" s="11"/>
    </row>
    <row r="202" spans="3:7" ht="15.75">
      <c r="C202" s="7"/>
      <c r="D202" s="7"/>
      <c r="G202" s="11"/>
    </row>
    <row r="203" spans="3:7" ht="15.75">
      <c r="C203" s="7"/>
      <c r="D203" s="7"/>
      <c r="G203" s="11"/>
    </row>
    <row r="204" spans="3:7" ht="15.75">
      <c r="C204" s="7"/>
      <c r="D204" s="7"/>
      <c r="G204" s="11"/>
    </row>
    <row r="205" spans="3:7" ht="15.75">
      <c r="C205" s="7"/>
      <c r="D205" s="7"/>
      <c r="G205" s="11"/>
    </row>
    <row r="206" spans="3:7" ht="15.75">
      <c r="C206" s="7"/>
      <c r="D206" s="7"/>
      <c r="G206" s="11"/>
    </row>
    <row r="207" spans="3:7" ht="15.75">
      <c r="C207" s="7"/>
      <c r="D207" s="7"/>
      <c r="G207" s="11"/>
    </row>
    <row r="208" spans="3:7" ht="15.75">
      <c r="C208" s="7"/>
      <c r="D208" s="7"/>
      <c r="G208" s="11"/>
    </row>
    <row r="209" spans="3:7" ht="15.75">
      <c r="C209" s="7"/>
      <c r="D209" s="7"/>
      <c r="G209" s="11"/>
    </row>
    <row r="210" spans="3:7" ht="15.75">
      <c r="C210" s="7"/>
      <c r="D210" s="7"/>
      <c r="G210" s="11"/>
    </row>
    <row r="211" spans="3:7" ht="15.75">
      <c r="C211" s="7"/>
      <c r="D211" s="7"/>
      <c r="G211" s="11"/>
    </row>
    <row r="212" spans="3:7" ht="15.75">
      <c r="C212" s="7"/>
      <c r="D212" s="7"/>
      <c r="G212" s="11"/>
    </row>
    <row r="213" spans="3:7" ht="15.75">
      <c r="C213" s="7"/>
      <c r="D213" s="7"/>
      <c r="G213" s="11"/>
    </row>
    <row r="214" spans="3:7" ht="15.75">
      <c r="C214" s="7"/>
      <c r="D214" s="7"/>
      <c r="G214" s="11"/>
    </row>
    <row r="215" spans="3:7" ht="15.75">
      <c r="C215" s="7"/>
      <c r="D215" s="7"/>
      <c r="G215" s="11"/>
    </row>
    <row r="216" spans="3:7" ht="15.75">
      <c r="C216" s="7"/>
      <c r="D216" s="7"/>
      <c r="G216" s="11"/>
    </row>
    <row r="217" spans="3:7" ht="15.75">
      <c r="C217" s="7"/>
      <c r="D217" s="7"/>
      <c r="G217" s="11"/>
    </row>
    <row r="218" spans="3:7" ht="15.75">
      <c r="C218" s="7"/>
      <c r="D218" s="7"/>
      <c r="G218" s="11"/>
    </row>
    <row r="219" spans="3:7" ht="15.75">
      <c r="C219" s="7"/>
      <c r="D219" s="7"/>
      <c r="G219" s="11"/>
    </row>
    <row r="220" spans="3:7" ht="15.75">
      <c r="C220" s="7"/>
      <c r="D220" s="7"/>
      <c r="G220" s="11"/>
    </row>
    <row r="221" spans="3:7" ht="15.75">
      <c r="C221" s="7"/>
      <c r="D221" s="7"/>
      <c r="G221" s="11"/>
    </row>
    <row r="222" spans="3:7" ht="15.75">
      <c r="C222" s="7"/>
      <c r="D222" s="7"/>
      <c r="G222" s="11"/>
    </row>
    <row r="223" spans="3:7" ht="15.75">
      <c r="C223" s="7"/>
      <c r="D223" s="7"/>
      <c r="G223" s="11"/>
    </row>
    <row r="224" spans="3:7" ht="15.75">
      <c r="C224" s="7"/>
      <c r="D224" s="7"/>
      <c r="G224" s="11"/>
    </row>
    <row r="225" spans="3:7" ht="15.75">
      <c r="C225" s="7"/>
      <c r="D225" s="7"/>
      <c r="G225" s="11"/>
    </row>
    <row r="226" spans="3:7" ht="15.75">
      <c r="C226" s="7"/>
      <c r="D226" s="7"/>
      <c r="G226" s="11"/>
    </row>
    <row r="227" spans="3:7" ht="15.75">
      <c r="C227" s="7"/>
      <c r="D227" s="7"/>
      <c r="G227" s="11"/>
    </row>
    <row r="228" spans="3:7" ht="15.75">
      <c r="C228" s="7"/>
      <c r="D228" s="7"/>
      <c r="G228" s="11"/>
    </row>
    <row r="229" spans="3:7" ht="15.75">
      <c r="C229" s="7"/>
      <c r="D229" s="7"/>
      <c r="G229" s="11"/>
    </row>
    <row r="230" spans="3:7" ht="15.75">
      <c r="C230" s="7"/>
      <c r="D230" s="7"/>
      <c r="G230" s="11"/>
    </row>
    <row r="231" spans="3:7" ht="15.75">
      <c r="C231" s="7"/>
      <c r="D231" s="7"/>
      <c r="G231" s="11"/>
    </row>
    <row r="232" spans="3:7" ht="15.75">
      <c r="C232" s="7"/>
      <c r="D232" s="7"/>
      <c r="G232" s="11"/>
    </row>
    <row r="233" spans="3:7" ht="15.75">
      <c r="C233" s="7"/>
      <c r="D233" s="7"/>
      <c r="G233" s="11"/>
    </row>
    <row r="234" spans="3:7" ht="15.75">
      <c r="C234" s="7"/>
      <c r="D234" s="7"/>
      <c r="G234" s="11"/>
    </row>
    <row r="235" spans="3:7" ht="15.75">
      <c r="C235" s="7"/>
      <c r="D235" s="7"/>
      <c r="G235" s="11"/>
    </row>
    <row r="236" spans="3:7" ht="15.75">
      <c r="C236" s="7"/>
      <c r="D236" s="7"/>
      <c r="G236" s="11"/>
    </row>
    <row r="237" spans="3:7" ht="15.75">
      <c r="C237" s="7"/>
      <c r="D237" s="7"/>
      <c r="G237" s="11"/>
    </row>
    <row r="238" spans="3:7" ht="15.75">
      <c r="C238" s="7"/>
      <c r="D238" s="7"/>
      <c r="G238" s="11"/>
    </row>
    <row r="239" spans="3:7" ht="15.75">
      <c r="C239" s="7"/>
      <c r="D239" s="7"/>
      <c r="G239" s="11"/>
    </row>
    <row r="240" spans="3:4" ht="15.75">
      <c r="C240" s="7"/>
      <c r="D240" s="7"/>
    </row>
    <row r="241" spans="3:4" ht="15.75">
      <c r="C241" s="7"/>
      <c r="D241" s="7"/>
    </row>
    <row r="242" spans="3:4" ht="15.75">
      <c r="C242" s="7"/>
      <c r="D242" s="7"/>
    </row>
    <row r="243" spans="3:4" ht="15.75">
      <c r="C243" s="7"/>
      <c r="D243" s="7"/>
    </row>
    <row r="244" spans="3:4" ht="15.75">
      <c r="C244" s="7"/>
      <c r="D244" s="7"/>
    </row>
    <row r="245" spans="3:4" ht="15.75">
      <c r="C245" s="7"/>
      <c r="D245" s="7"/>
    </row>
    <row r="246" spans="3:4" ht="15.75">
      <c r="C246" s="7"/>
      <c r="D246" s="7"/>
    </row>
    <row r="247" spans="3:4" ht="15.75">
      <c r="C247" s="7"/>
      <c r="D247" s="7"/>
    </row>
    <row r="248" spans="3:4" ht="15.75">
      <c r="C248" s="7"/>
      <c r="D248" s="7"/>
    </row>
    <row r="249" spans="3:4" ht="15.75">
      <c r="C249" s="7"/>
      <c r="D249" s="7"/>
    </row>
    <row r="250" spans="3:4" ht="15.75">
      <c r="C250" s="7"/>
      <c r="D250" s="7"/>
    </row>
    <row r="251" spans="3:4" ht="15.75">
      <c r="C251" s="7"/>
      <c r="D251" s="7"/>
    </row>
    <row r="252" spans="3:4" ht="15.75">
      <c r="C252" s="7"/>
      <c r="D252" s="7"/>
    </row>
    <row r="253" spans="3:4" ht="15.75">
      <c r="C253" s="7"/>
      <c r="D253" s="7"/>
    </row>
    <row r="254" spans="3:4" ht="15.75">
      <c r="C254" s="7"/>
      <c r="D254" s="7"/>
    </row>
    <row r="255" spans="3:4" ht="15.75">
      <c r="C255" s="7"/>
      <c r="D255" s="7"/>
    </row>
    <row r="256" spans="3:4" ht="15.75">
      <c r="C256" s="7"/>
      <c r="D256" s="7"/>
    </row>
    <row r="257" spans="3:4" ht="15.75">
      <c r="C257" s="7"/>
      <c r="D257" s="7"/>
    </row>
    <row r="258" spans="3:4" ht="15.75">
      <c r="C258" s="7"/>
      <c r="D258" s="7"/>
    </row>
    <row r="259" spans="3:4" ht="15.75">
      <c r="C259" s="7"/>
      <c r="D259" s="7"/>
    </row>
    <row r="260" spans="3:4" ht="15.75">
      <c r="C260" s="7"/>
      <c r="D260" s="7"/>
    </row>
    <row r="261" spans="3:4" ht="15.75">
      <c r="C261" s="7"/>
      <c r="D261" s="7"/>
    </row>
    <row r="262" spans="3:4" ht="15.75">
      <c r="C262" s="7"/>
      <c r="D262" s="7"/>
    </row>
    <row r="263" spans="3:4" ht="15.75">
      <c r="C263" s="7"/>
      <c r="D263" s="7"/>
    </row>
    <row r="264" spans="3:4" ht="15.75">
      <c r="C264" s="7"/>
      <c r="D264" s="7"/>
    </row>
    <row r="265" spans="3:4" ht="15.75">
      <c r="C265" s="7"/>
      <c r="D265" s="7"/>
    </row>
    <row r="266" spans="3:4" ht="15.75">
      <c r="C266" s="7"/>
      <c r="D266" s="7"/>
    </row>
    <row r="267" spans="3:4" ht="15.75">
      <c r="C267" s="7"/>
      <c r="D267" s="7"/>
    </row>
    <row r="268" spans="3:4" ht="15.75">
      <c r="C268" s="7"/>
      <c r="D268" s="7"/>
    </row>
    <row r="269" spans="3:4" ht="15.75">
      <c r="C269" s="7"/>
      <c r="D269" s="7"/>
    </row>
    <row r="270" spans="3:4" ht="15.75">
      <c r="C270" s="7"/>
      <c r="D270" s="7"/>
    </row>
    <row r="271" spans="3:4" ht="15.75">
      <c r="C271" s="7"/>
      <c r="D271" s="7"/>
    </row>
    <row r="272" spans="3:4" ht="15.75">
      <c r="C272" s="7"/>
      <c r="D272" s="7"/>
    </row>
    <row r="273" spans="3:4" ht="15.75">
      <c r="C273" s="7"/>
      <c r="D273" s="7"/>
    </row>
    <row r="274" spans="3:4" ht="15.75">
      <c r="C274" s="7"/>
      <c r="D274" s="7"/>
    </row>
    <row r="275" spans="3:4" ht="15.75">
      <c r="C275" s="7"/>
      <c r="D275" s="7"/>
    </row>
    <row r="276" spans="3:4" ht="15.75">
      <c r="C276" s="7"/>
      <c r="D276" s="7"/>
    </row>
    <row r="277" spans="3:4" ht="15.75">
      <c r="C277" s="7"/>
      <c r="D277" s="7"/>
    </row>
    <row r="278" spans="3:4" ht="15.75">
      <c r="C278" s="7"/>
      <c r="D278" s="7"/>
    </row>
    <row r="279" spans="3:4" ht="15.75">
      <c r="C279" s="7"/>
      <c r="D279" s="7"/>
    </row>
    <row r="280" spans="3:4" ht="15.75">
      <c r="C280" s="7"/>
      <c r="D280" s="7"/>
    </row>
    <row r="281" spans="3:4" ht="15.75">
      <c r="C281" s="7"/>
      <c r="D281" s="7"/>
    </row>
    <row r="282" spans="3:4" ht="15.75">
      <c r="C282" s="7"/>
      <c r="D282" s="7"/>
    </row>
    <row r="283" spans="3:4" ht="15.75">
      <c r="C283" s="7"/>
      <c r="D283" s="7"/>
    </row>
    <row r="284" spans="3:4" ht="15.75">
      <c r="C284" s="7"/>
      <c r="D284" s="7"/>
    </row>
    <row r="285" spans="3:4" ht="15.75">
      <c r="C285" s="7"/>
      <c r="D285" s="7"/>
    </row>
    <row r="286" spans="3:4" ht="15.75">
      <c r="C286" s="7"/>
      <c r="D286" s="7"/>
    </row>
    <row r="287" spans="3:4" ht="15.75">
      <c r="C287" s="7"/>
      <c r="D287" s="7"/>
    </row>
    <row r="288" spans="3:4" ht="15.75">
      <c r="C288" s="7"/>
      <c r="D288" s="7"/>
    </row>
    <row r="289" spans="3:4" ht="15.75">
      <c r="C289" s="7"/>
      <c r="D289" s="7"/>
    </row>
    <row r="290" spans="3:4" ht="15.75">
      <c r="C290" s="7"/>
      <c r="D290" s="7"/>
    </row>
    <row r="291" spans="3:4" ht="15.75">
      <c r="C291" s="7"/>
      <c r="D291" s="7"/>
    </row>
    <row r="292" spans="3:4" ht="15.75">
      <c r="C292" s="7"/>
      <c r="D292" s="7"/>
    </row>
    <row r="293" spans="3:4" ht="15.75">
      <c r="C293" s="7"/>
      <c r="D293" s="7"/>
    </row>
    <row r="294" spans="3:4" ht="15.75">
      <c r="C294" s="7"/>
      <c r="D294" s="7"/>
    </row>
    <row r="295" spans="3:4" ht="15.75">
      <c r="C295" s="7"/>
      <c r="D295" s="7"/>
    </row>
    <row r="296" spans="3:4" ht="15.75">
      <c r="C296" s="7"/>
      <c r="D296" s="7"/>
    </row>
    <row r="297" spans="3:4" ht="15.75">
      <c r="C297" s="7"/>
      <c r="D297" s="7"/>
    </row>
    <row r="298" spans="3:4" ht="15.75">
      <c r="C298" s="7"/>
      <c r="D298" s="7"/>
    </row>
    <row r="299" spans="3:4" ht="15.75">
      <c r="C299" s="7"/>
      <c r="D299" s="7"/>
    </row>
    <row r="300" spans="3:4" ht="15.75">
      <c r="C300" s="7"/>
      <c r="D300" s="7"/>
    </row>
    <row r="301" spans="3:4" ht="15.75">
      <c r="C301" s="7"/>
      <c r="D301" s="7"/>
    </row>
    <row r="302" spans="3:4" ht="15.75">
      <c r="C302" s="7"/>
      <c r="D302" s="7"/>
    </row>
    <row r="303" spans="3:4" ht="15.75">
      <c r="C303" s="7"/>
      <c r="D303" s="7"/>
    </row>
    <row r="304" spans="3:4" ht="15.75">
      <c r="C304" s="7"/>
      <c r="D304" s="7"/>
    </row>
    <row r="305" spans="3:4" ht="15.75">
      <c r="C305" s="7"/>
      <c r="D305" s="7"/>
    </row>
    <row r="306" spans="3:4" ht="15.75">
      <c r="C306" s="7"/>
      <c r="D306" s="7"/>
    </row>
    <row r="307" spans="3:4" ht="15.75">
      <c r="C307" s="7"/>
      <c r="D307" s="7"/>
    </row>
    <row r="308" spans="3:4" ht="15.75">
      <c r="C308" s="7"/>
      <c r="D308" s="7"/>
    </row>
    <row r="309" spans="3:4" ht="15.75">
      <c r="C309" s="7"/>
      <c r="D309" s="7"/>
    </row>
    <row r="310" spans="3:4" ht="15.75">
      <c r="C310" s="7"/>
      <c r="D310" s="7"/>
    </row>
    <row r="311" spans="3:4" ht="15.75">
      <c r="C311" s="7"/>
      <c r="D311" s="7"/>
    </row>
    <row r="312" spans="3:4" ht="15.75">
      <c r="C312" s="7"/>
      <c r="D312" s="7"/>
    </row>
    <row r="313" spans="3:4" ht="15.75">
      <c r="C313" s="7"/>
      <c r="D313" s="7"/>
    </row>
    <row r="314" spans="3:4" ht="15.75">
      <c r="C314" s="7"/>
      <c r="D314" s="7"/>
    </row>
    <row r="315" spans="3:4" ht="15.75">
      <c r="C315" s="7"/>
      <c r="D315" s="7"/>
    </row>
    <row r="316" spans="3:4" ht="15.75">
      <c r="C316" s="7"/>
      <c r="D316" s="7"/>
    </row>
    <row r="317" spans="3:4" ht="15.75">
      <c r="C317" s="7"/>
      <c r="D317" s="7"/>
    </row>
    <row r="318" spans="3:4" ht="15.75">
      <c r="C318" s="7"/>
      <c r="D318" s="7"/>
    </row>
    <row r="319" spans="3:4" ht="15.75">
      <c r="C319" s="7"/>
      <c r="D319" s="7"/>
    </row>
    <row r="320" spans="3:4" ht="15.75">
      <c r="C320" s="7"/>
      <c r="D320" s="7"/>
    </row>
    <row r="321" spans="3:4" ht="15.75">
      <c r="C321" s="7"/>
      <c r="D321" s="7"/>
    </row>
    <row r="322" spans="3:4" ht="15.75">
      <c r="C322" s="7"/>
      <c r="D322" s="7"/>
    </row>
    <row r="323" spans="3:4" ht="15.75">
      <c r="C323" s="7"/>
      <c r="D323" s="7"/>
    </row>
    <row r="324" spans="3:4" ht="15.75">
      <c r="C324" s="7"/>
      <c r="D324" s="7"/>
    </row>
  </sheetData>
  <sheetProtection/>
  <printOptions gridLines="1"/>
  <pageMargins left="0.39" right="0.25" top="0.98" bottom="0.61" header="0.69" footer="0.5"/>
  <pageSetup fitToHeight="3" horizontalDpi="300" verticalDpi="300" orientation="portrait" scale="62" r:id="rId1"/>
  <headerFooter alignWithMargins="0">
    <oddHeader>&amp;COBSERVATION SITES FOR BUTTERFLY AZIMUTHS&amp;RPage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Thomas J. Walker</cp:lastModifiedBy>
  <cp:lastPrinted>2011-10-02T02:13:09Z</cp:lastPrinted>
  <dcterms:created xsi:type="dcterms:W3CDTF">2011-06-25T22:53:26Z</dcterms:created>
  <dcterms:modified xsi:type="dcterms:W3CDTF">2011-11-26T20:56:07Z</dcterms:modified>
  <cp:category/>
  <cp:version/>
  <cp:contentType/>
  <cp:contentStatus/>
</cp:coreProperties>
</file>