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firstSheet="1" activeTab="1"/>
  </bookViews>
  <sheets>
    <sheet name="gfflsum" sheetId="1" r:id="rId1"/>
    <sheet name="GFFL00" sheetId="2" r:id="rId2"/>
    <sheet name="GFFL99" sheetId="3" r:id="rId3"/>
    <sheet name="GFFL96" sheetId="4" r:id="rId4"/>
    <sheet name="GFFL95" sheetId="5" r:id="rId5"/>
    <sheet name="GFFL94" sheetId="6" r:id="rId6"/>
    <sheet name="GFFL93" sheetId="7" r:id="rId7"/>
    <sheet name="GFFL92" sheetId="8" r:id="rId8"/>
    <sheet name="GFFL91" sheetId="9" r:id="rId9"/>
    <sheet name="GFFL90" sheetId="10" r:id="rId10"/>
    <sheet name="GFFL89" sheetId="11" r:id="rId11"/>
    <sheet name="GFFL88" sheetId="12" r:id="rId12"/>
    <sheet name="GFFL87" sheetId="13" r:id="rId13"/>
    <sheet name="GFFL86" sheetId="14" r:id="rId14"/>
    <sheet name="GFFL85" sheetId="15" r:id="rId15"/>
    <sheet name="GFFL84" sheetId="16" r:id="rId16"/>
    <sheet name="GFFLfrm" sheetId="17" r:id="rId17"/>
  </sheets>
  <definedNames>
    <definedName name="_Fill" localSheetId="1" hidden="1">'GFFL00'!$A$4:$A$101</definedName>
    <definedName name="_Fill" localSheetId="15" hidden="1">'GFFL84'!$A$4:$A$101</definedName>
    <definedName name="_Fill" localSheetId="14" hidden="1">'GFFL85'!$A$4:$A$101</definedName>
    <definedName name="_Fill" localSheetId="13" hidden="1">'GFFL86'!$A$4:$A$101</definedName>
    <definedName name="_Fill" localSheetId="12" hidden="1">'GFFL87'!$A$4:$A$101</definedName>
    <definedName name="_Fill" localSheetId="11" hidden="1">'GFFL88'!$A$4:$A$101</definedName>
    <definedName name="_Fill" localSheetId="10" hidden="1">'GFFL89'!$A$4:$A$101</definedName>
    <definedName name="_Fill" localSheetId="9" hidden="1">'GFFL90'!$A$4:$A$101</definedName>
    <definedName name="_Fill" localSheetId="8" hidden="1">'GFFL91'!$A$4:$A$101</definedName>
    <definedName name="_Fill" localSheetId="7" hidden="1">'GFFL92'!$A$4:$A$101</definedName>
    <definedName name="_Fill" localSheetId="6" hidden="1">'GFFL93'!$A$4:$A$101</definedName>
    <definedName name="_Fill" localSheetId="5" hidden="1">'GFFL94'!$A$4:$A$101</definedName>
    <definedName name="_Fill" localSheetId="4" hidden="1">'GFFL95'!$A$4:$A$101</definedName>
    <definedName name="_Fill" localSheetId="3" hidden="1">'GFFL96'!$A$4:$A$101</definedName>
    <definedName name="_Fill" localSheetId="2" hidden="1">'GFFL99'!$A$4:$A$101</definedName>
    <definedName name="_Fill" localSheetId="16" hidden="1">'GFFLfrm'!$A$4:$A$101</definedName>
    <definedName name="_Fill" localSheetId="0" hidden="1">'gfflsum'!$A$4:$A$101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'GFFL00'!$T$1:$AF$22</definedName>
    <definedName name="summary" localSheetId="15">'GFFL84'!$T$1:$AF$22</definedName>
    <definedName name="summary" localSheetId="14">'GFFL85'!$T$1:$AF$22</definedName>
    <definedName name="summary" localSheetId="13">'GFFL86'!$T$1:$AF$22</definedName>
    <definedName name="summary" localSheetId="12">'GFFL87'!$T$1:$AF$22</definedName>
    <definedName name="summary" localSheetId="11">'GFFL88'!$T$1:$AF$22</definedName>
    <definedName name="summary" localSheetId="10">'GFFL89'!$T$1:$AF$22</definedName>
    <definedName name="summary" localSheetId="9">'GFFL90'!$T$1:$AF$22</definedName>
    <definedName name="summary" localSheetId="8">'GFFL91'!$T$1:$AF$22</definedName>
    <definedName name="summary" localSheetId="7">'GFFL92'!$T$1:$AF$22</definedName>
    <definedName name="summary" localSheetId="6">'GFFL93'!$T$1:$AF$22</definedName>
    <definedName name="summary" localSheetId="5">'GFFL94'!$T$1:$AF$22</definedName>
    <definedName name="summary" localSheetId="4">'GFFL95'!$T$1:$AF$22</definedName>
    <definedName name="summary" localSheetId="3">'GFFL96'!$T$1:$AF$22</definedName>
    <definedName name="summary" localSheetId="2">'GFFL99'!$T$1:$AF$22</definedName>
    <definedName name="summary" localSheetId="0">'gfflsum'!$T$1:$AF$22</definedName>
    <definedName name="summary">'GFFLfrm'!$T$1:$AF$22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<sst xmlns="http://schemas.openxmlformats.org/spreadsheetml/2006/main" count="1384" uniqueCount="90">
  <si>
    <t>Gulf Fritillary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</si>
  <si>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</si>
  <si>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</si>
  <si>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</si>
  <si>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</si>
  <si>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</si>
  <si>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</si>
  <si>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</si>
  <si>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</si>
  <si>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</si>
  <si>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</si>
  <si>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</si>
  <si>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</si>
  <si>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</si>
  <si>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</si>
  <si>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</si>
  <si>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</si>
  <si>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</si>
  <si>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</si>
  <si>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</si>
  <si>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</si>
  <si>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</si>
  <si>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</si>
  <si>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</si>
  <si>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</si>
  <si>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</si>
  <si>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</si>
  <si>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</si>
  <si>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</si>
  <si>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</si>
  <si>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Net no. in #3 trap adj</t>
  </si>
  <si>
    <t xml:space="preserve">      % migration</t>
  </si>
  <si>
    <t xml:space="preserve">              % flying south</t>
  </si>
  <si>
    <t>30Aug</t>
  </si>
  <si>
    <t>Min</t>
  </si>
  <si>
    <t>Max</t>
  </si>
  <si>
    <t>Mean</t>
  </si>
  <si>
    <t>Count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</si>
  <si>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</si>
  <si>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</si>
  <si>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</si>
  <si>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</si>
  <si>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</si>
  <si>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</si>
  <si>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</si>
  <si>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</si>
  <si>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</si>
  <si>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</si>
  <si>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</si>
  <si>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</si>
  <si>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</si>
  <si>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</si>
  <si>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</si>
  <si>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</si>
  <si>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</si>
  <si>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</si>
  <si>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</si>
  <si>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</si>
  <si>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</si>
  <si>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>n/mean</t>
  </si>
  <si>
    <t>n/median</t>
  </si>
  <si>
    <t xml:space="preserve"> 1Oct</t>
  </si>
  <si>
    <t>mean</t>
  </si>
  <si>
    <t>median=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</si>
  <si>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</si>
  <si>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</si>
  <si>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</si>
  <si>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</si>
  <si>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</si>
  <si>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</si>
  <si>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</si>
  <si>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</si>
  <si>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 xml:space="preserve"> 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</si>
  <si>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</si>
  <si>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</si>
  <si>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</si>
  <si>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</si>
  <si>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</si>
  <si>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</si>
  <si>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</si>
  <si>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</si>
  <si>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</si>
  <si>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Fall 19</t>
  </si>
  <si>
    <t>Fall 1999</t>
  </si>
  <si>
    <t>normalized</t>
  </si>
  <si>
    <t>no.S</t>
  </si>
  <si>
    <t>no.N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</si>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</sst>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36"/>
          <c:w val="0.950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gfflsum!$W$4:$W$17</c:f>
              <c:strCache/>
            </c:strRef>
          </c:cat>
          <c:val>
            <c:numRef>
              <c:f>gfflsum!$AA$4:$AA$17</c:f>
              <c:numCache>
                <c:ptCount val="14"/>
                <c:pt idx="0">
                  <c:v>3.87494352623519</c:v>
                </c:pt>
                <c:pt idx="1">
                  <c:v>6.417820442715196</c:v>
                </c:pt>
                <c:pt idx="2">
                  <c:v>11.133303934200146</c:v>
                </c:pt>
                <c:pt idx="3">
                  <c:v>14.302104635987718</c:v>
                </c:pt>
                <c:pt idx="4">
                  <c:v>15.86020954412982</c:v>
                </c:pt>
                <c:pt idx="5">
                  <c:v>13.269860134343576</c:v>
                </c:pt>
                <c:pt idx="6">
                  <c:v>12.562220821895705</c:v>
                </c:pt>
                <c:pt idx="7">
                  <c:v>8.433242815319133</c:v>
                </c:pt>
                <c:pt idx="8">
                  <c:v>6.303832774191591</c:v>
                </c:pt>
                <c:pt idx="9">
                  <c:v>2.876001976278965</c:v>
                </c:pt>
                <c:pt idx="10">
                  <c:v>2.668254655193351</c:v>
                </c:pt>
                <c:pt idx="11">
                  <c:v>1.4152786248957434</c:v>
                </c:pt>
                <c:pt idx="12">
                  <c:v>0.5063840951461834</c:v>
                </c:pt>
                <c:pt idx="13">
                  <c:v>0.37654201946767485</c:v>
                </c:pt>
              </c:numCache>
            </c:numRef>
          </c:val>
        </c:ser>
        <c:gapWidth val="0"/>
        <c:axId val="20998733"/>
        <c:axId val="54770870"/>
      </c:barChart>
      <c:catAx>
        <c:axId val="20998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70870"/>
        <c:crosses val="autoZero"/>
        <c:auto val="0"/>
        <c:lblOffset val="100"/>
        <c:noMultiLvlLbl val="0"/>
      </c:catAx>
      <c:valAx>
        <c:axId val="5477087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9987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GFFL99!$X$4:$X$17</c:f>
              <c:strCache/>
            </c:strRef>
          </c:cat>
          <c:val>
            <c:numRef>
              <c:f>GFFL99!$AC$4:$AC$17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297463"/>
        <c:axId val="13241712"/>
      </c:barChart>
      <c:catAx>
        <c:axId val="3129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241712"/>
        <c:crosses val="autoZero"/>
        <c:auto val="0"/>
        <c:lblOffset val="100"/>
        <c:noMultiLvlLbl val="0"/>
      </c:catAx>
      <c:valAx>
        <c:axId val="132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974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775"/>
          <c:w val="0.943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GFFL96!$X$4:$X$17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GFFL96!$AA$4:$AA$17</c:f>
              <c:numCache>
                <c:ptCount val="14"/>
                <c:pt idx="0">
                  <c:v>2.6731470230862695</c:v>
                </c:pt>
                <c:pt idx="1">
                  <c:v>11.543134872417982</c:v>
                </c:pt>
                <c:pt idx="2">
                  <c:v>25.151883353584445</c:v>
                </c:pt>
                <c:pt idx="3">
                  <c:v>17.253948967193196</c:v>
                </c:pt>
                <c:pt idx="4">
                  <c:v>22.23572296476306</c:v>
                </c:pt>
                <c:pt idx="5">
                  <c:v>0.9720534629404616</c:v>
                </c:pt>
                <c:pt idx="6">
                  <c:v>7.168894289185904</c:v>
                </c:pt>
                <c:pt idx="7">
                  <c:v>8.383961117861482</c:v>
                </c:pt>
                <c:pt idx="8">
                  <c:v>4.617253948967193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066545"/>
        <c:axId val="65945722"/>
      </c:bar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45722"/>
        <c:crosses val="autoZero"/>
        <c:auto val="0"/>
        <c:lblOffset val="100"/>
        <c:noMultiLvlLbl val="0"/>
      </c:catAx>
      <c:valAx>
        <c:axId val="6594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66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15"/>
          <c:w val="0.955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GFFL96!$X$4:$X$17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GFFL96!$AC$4:$AC$17</c:f>
              <c:numCache>
                <c:ptCount val="14"/>
                <c:pt idx="0">
                  <c:v>92.3076923076923</c:v>
                </c:pt>
                <c:pt idx="1">
                  <c:v>100</c:v>
                </c:pt>
                <c:pt idx="2">
                  <c:v>99.52153110047847</c:v>
                </c:pt>
                <c:pt idx="3">
                  <c:v>98.63013698630137</c:v>
                </c:pt>
                <c:pt idx="4">
                  <c:v>99.45945945945945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97.5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640587"/>
        <c:axId val="40003236"/>
      </c:barChart>
      <c:catAx>
        <c:axId val="5664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003236"/>
        <c:crosses val="autoZero"/>
        <c:auto val="0"/>
        <c:lblOffset val="100"/>
        <c:noMultiLvlLbl val="0"/>
      </c:catAx>
      <c:valAx>
        <c:axId val="4000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405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GFFL95!$X$4:$X$17</c:f>
              <c:strCache/>
            </c:strRef>
          </c:cat>
          <c:val>
            <c:numRef>
              <c:f>GFFL95!$AA$4:$AA$17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484805"/>
        <c:axId val="19036654"/>
      </c:barChart>
      <c:catAx>
        <c:axId val="24484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36654"/>
        <c:crosses val="autoZero"/>
        <c:auto val="0"/>
        <c:lblOffset val="100"/>
        <c:noMultiLvlLbl val="0"/>
      </c:catAx>
      <c:valAx>
        <c:axId val="1903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84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575"/>
          <c:w val="0.90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GFFL95!$X$4:$X$17</c:f>
              <c:strCache/>
            </c:strRef>
          </c:cat>
          <c:val>
            <c:numRef>
              <c:f>GFFL95!$AC$4:$AC$17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112159"/>
        <c:axId val="65573976"/>
      </c:barChart>
      <c:catAx>
        <c:axId val="3711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573976"/>
        <c:crosses val="autoZero"/>
        <c:auto val="0"/>
        <c:lblOffset val="100"/>
        <c:noMultiLvlLbl val="0"/>
      </c:catAx>
      <c:valAx>
        <c:axId val="65573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121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GFFL94!$X$4:$X$17</c:f>
              <c:strCache/>
            </c:strRef>
          </c:cat>
          <c:val>
            <c:numRef>
              <c:f>GFFL94!$AA$4:$AA$17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294873"/>
        <c:axId val="9891810"/>
      </c:barChart>
      <c:catAx>
        <c:axId val="5329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91810"/>
        <c:crosses val="autoZero"/>
        <c:auto val="0"/>
        <c:lblOffset val="100"/>
        <c:noMultiLvlLbl val="0"/>
      </c:catAx>
      <c:valAx>
        <c:axId val="989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575"/>
          <c:w val="0.90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GFFL94!$X$4:$X$17</c:f>
              <c:strCache/>
            </c:strRef>
          </c:cat>
          <c:val>
            <c:numRef>
              <c:f>GFFL94!$AC$4:$AC$17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917427"/>
        <c:axId val="63039116"/>
      </c:barChart>
      <c:catAx>
        <c:axId val="2191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039116"/>
        <c:crosses val="autoZero"/>
        <c:auto val="0"/>
        <c:lblOffset val="100"/>
        <c:noMultiLvlLbl val="0"/>
      </c:catAx>
      <c:valAx>
        <c:axId val="6303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174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GFFL93!$X$4:$X$17</c:f>
              <c:strCache/>
            </c:strRef>
          </c:cat>
          <c:val>
            <c:numRef>
              <c:f>GFFL93!$AA$4:$AA$17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481133"/>
        <c:axId val="5894742"/>
      </c:barChart>
      <c:catAx>
        <c:axId val="3048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4742"/>
        <c:crosses val="autoZero"/>
        <c:auto val="0"/>
        <c:lblOffset val="100"/>
        <c:noMultiLvlLbl val="0"/>
      </c:catAx>
      <c:valAx>
        <c:axId val="58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8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GFFL93!$X$4:$X$17</c:f>
              <c:strCache/>
            </c:strRef>
          </c:cat>
          <c:val>
            <c:numRef>
              <c:f>GFFL93!$AC$4:$AC$17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052679"/>
        <c:axId val="7712064"/>
      </c:barChart>
      <c:catAx>
        <c:axId val="5305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712064"/>
        <c:crosses val="autoZero"/>
        <c:auto val="0"/>
        <c:lblOffset val="100"/>
        <c:noMultiLvlLbl val="0"/>
      </c:catAx>
      <c:valAx>
        <c:axId val="771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526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GFFL92!$X$4:$X$17</c:f>
              <c:strCache/>
            </c:strRef>
          </c:cat>
          <c:val>
            <c:numRef>
              <c:f>GFFL92!$AA$4:$AA$17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99713"/>
        <c:axId val="20697418"/>
      </c:barChart>
      <c:catAx>
        <c:axId val="229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7418"/>
        <c:crosses val="autoZero"/>
        <c:auto val="0"/>
        <c:lblOffset val="100"/>
        <c:noMultiLvlLbl val="0"/>
      </c:catAx>
      <c:valAx>
        <c:axId val="2069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Gulf Fritillary Fall Migration
1984-1996, 1999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7075"/>
          <c:w val="0.941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gfflsum!$X$4:$X$17</c:f>
              <c:strCache/>
            </c:strRef>
          </c:cat>
          <c:val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val>
        </c:ser>
        <c:gapWidth val="0"/>
        <c:axId val="23175783"/>
        <c:axId val="7255456"/>
      </c:barChart>
      <c:catAx>
        <c:axId val="2317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255456"/>
        <c:crosses val="autoZero"/>
        <c:auto val="0"/>
        <c:lblOffset val="100"/>
        <c:noMultiLvlLbl val="0"/>
      </c:catAx>
      <c:valAx>
        <c:axId val="725545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757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GFFL92!$X$4:$X$17</c:f>
              <c:strCache/>
            </c:strRef>
          </c:cat>
          <c:val>
            <c:numRef>
              <c:f>GFFL92!$AC$4:$AC$17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059035"/>
        <c:axId val="65878132"/>
      </c:barChart>
      <c:catAx>
        <c:axId val="5205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878132"/>
        <c:crosses val="autoZero"/>
        <c:auto val="0"/>
        <c:lblOffset val="100"/>
        <c:noMultiLvlLbl val="0"/>
      </c:catAx>
      <c:valAx>
        <c:axId val="6587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590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GFFL91!$X$4:$X$17</c:f>
              <c:strCache/>
            </c:strRef>
          </c:cat>
          <c:val>
            <c:numRef>
              <c:f>GFFL91!$AA$4:$AA$17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032277"/>
        <c:axId val="34528446"/>
      </c:bar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28446"/>
        <c:crosses val="autoZero"/>
        <c:auto val="0"/>
        <c:lblOffset val="100"/>
        <c:noMultiLvlLbl val="0"/>
      </c:catAx>
      <c:valAx>
        <c:axId val="345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3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GFFL91!$X$4:$X$17</c:f>
              <c:strCache/>
            </c:strRef>
          </c:cat>
          <c:val>
            <c:numRef>
              <c:f>GFFL91!$AC$4:$AC$17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320559"/>
        <c:axId val="45340712"/>
      </c:barChart>
      <c:catAx>
        <c:axId val="423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340712"/>
        <c:crosses val="autoZero"/>
        <c:auto val="0"/>
        <c:lblOffset val="100"/>
        <c:noMultiLvlLbl val="0"/>
      </c:catAx>
      <c:valAx>
        <c:axId val="4534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205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GFFL90!$X$4:$X$17</c:f>
              <c:strCache/>
            </c:strRef>
          </c:cat>
          <c:val>
            <c:numRef>
              <c:f>GFFL90!$AA$4:$AA$17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13225"/>
        <c:axId val="48719026"/>
      </c:barChart>
      <c:catAx>
        <c:axId val="541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19026"/>
        <c:crosses val="autoZero"/>
        <c:auto val="0"/>
        <c:lblOffset val="100"/>
        <c:noMultiLvlLbl val="0"/>
      </c:catAx>
      <c:valAx>
        <c:axId val="4871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GFFL90!$X$4:$X$17</c:f>
              <c:strCache/>
            </c:strRef>
          </c:cat>
          <c:val>
            <c:numRef>
              <c:f>GFFL90!$AC$4:$AC$17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818051"/>
        <c:axId val="53927004"/>
      </c:barChart>
      <c:catAx>
        <c:axId val="3581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927004"/>
        <c:crosses val="autoZero"/>
        <c:auto val="0"/>
        <c:lblOffset val="100"/>
        <c:noMultiLvlLbl val="0"/>
      </c:catAx>
      <c:valAx>
        <c:axId val="5392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180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GFFL89!$X$4:$X$17</c:f>
              <c:strCache/>
            </c:strRef>
          </c:cat>
          <c:val>
            <c:numRef>
              <c:f>GFFL89!$AA$4:$AA$17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580989"/>
        <c:axId val="6011174"/>
      </c:bar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1174"/>
        <c:crosses val="autoZero"/>
        <c:auto val="0"/>
        <c:lblOffset val="100"/>
        <c:noMultiLvlLbl val="0"/>
      </c:catAx>
      <c:valAx>
        <c:axId val="6011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8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GFFL89!$X$4:$X$17</c:f>
              <c:strCache/>
            </c:strRef>
          </c:cat>
          <c:val>
            <c:numRef>
              <c:f>GFFL89!$AC$4:$AC$17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100567"/>
        <c:axId val="17143056"/>
      </c:barChart>
      <c:catAx>
        <c:axId val="5410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143056"/>
        <c:crosses val="autoZero"/>
        <c:auto val="0"/>
        <c:lblOffset val="100"/>
        <c:noMultiLvlLbl val="0"/>
      </c:cat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005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GFFL88!$X$4:$X$17</c:f>
              <c:strCache/>
            </c:strRef>
          </c:cat>
          <c:val>
            <c:numRef>
              <c:f>GFFL88!$AA$4:$AA$17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069777"/>
        <c:axId val="46410266"/>
      </c:bar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10266"/>
        <c:crosses val="autoZero"/>
        <c:auto val="0"/>
        <c:lblOffset val="100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6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GFFL88!$X$4:$X$17</c:f>
              <c:strCache/>
            </c:strRef>
          </c:cat>
          <c:val>
            <c:numRef>
              <c:f>GFFL88!$AC$4:$AC$17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039211"/>
        <c:axId val="1135172"/>
      </c:bar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35172"/>
        <c:crosses val="autoZero"/>
        <c:auto val="0"/>
        <c:lblOffset val="100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392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GFFL87!$X$4:$X$17</c:f>
              <c:strCache/>
            </c:strRef>
          </c:cat>
          <c:val>
            <c:numRef>
              <c:f>GFFL87!$AA$4:$AA$17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40078"/>
        <c:crosses val="autoZero"/>
        <c:auto val="0"/>
        <c:lblOffset val="100"/>
        <c:noMultiLvlLbl val="0"/>
      </c:catAx>
      <c:valAx>
        <c:axId val="24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1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Gulf Fritillary: Fall Migration
1983-1996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925"/>
          <c:w val="0.943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gfflsum!$AG$5:$AG$18</c:f>
              <c:strCache/>
            </c:strRef>
          </c:cat>
          <c:val>
            <c:numRef>
              <c:f>gfflsum!$AP$5:$AP$18</c:f>
              <c:numCache>
                <c:ptCount val="14"/>
                <c:pt idx="0">
                  <c:v>83.5946444020693</c:v>
                </c:pt>
                <c:pt idx="1">
                  <c:v>89.47174018431777</c:v>
                </c:pt>
                <c:pt idx="2">
                  <c:v>96.44213776239148</c:v>
                </c:pt>
                <c:pt idx="3">
                  <c:v>96.96440629510091</c:v>
                </c:pt>
                <c:pt idx="4">
                  <c:v>95.58863153916698</c:v>
                </c:pt>
                <c:pt idx="5">
                  <c:v>98.63945853677268</c:v>
                </c:pt>
                <c:pt idx="6">
                  <c:v>97.17984194776707</c:v>
                </c:pt>
                <c:pt idx="7">
                  <c:v>97.16646694182973</c:v>
                </c:pt>
                <c:pt idx="8">
                  <c:v>95.34409628371426</c:v>
                </c:pt>
                <c:pt idx="9">
                  <c:v>95.38214285714285</c:v>
                </c:pt>
                <c:pt idx="10">
                  <c:v>95.97846820253193</c:v>
                </c:pt>
                <c:pt idx="11">
                  <c:v>91.14468049772843</c:v>
                </c:pt>
                <c:pt idx="12">
                  <c:v>81.58730158730158</c:v>
                </c:pt>
                <c:pt idx="13">
                  <c:v>85.01443001443002</c:v>
                </c:pt>
              </c:numCache>
            </c:numRef>
          </c:val>
        </c:ser>
        <c:gapWidth val="0"/>
        <c:axId val="65299105"/>
        <c:axId val="50821034"/>
      </c:barChart>
      <c:catAx>
        <c:axId val="65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0821034"/>
        <c:crosses val="autoZero"/>
        <c:auto val="0"/>
        <c:lblOffset val="100"/>
        <c:noMultiLvlLbl val="0"/>
      </c:catAx>
      <c:valAx>
        <c:axId val="508210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flying south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91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GFFL87!$X$4:$X$17</c:f>
              <c:strCache/>
            </c:strRef>
          </c:cat>
          <c:val>
            <c:numRef>
              <c:f>GFFL87!$AC$4:$AC$17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234111"/>
        <c:axId val="65889272"/>
      </c:bar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889272"/>
        <c:crosses val="autoZero"/>
        <c:auto val="0"/>
        <c:lblOffset val="100"/>
        <c:noMultiLvlLbl val="0"/>
      </c:catAx>
      <c:valAx>
        <c:axId val="658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341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GFFL86!$X$4:$X$17</c:f>
              <c:strCache/>
            </c:strRef>
          </c:cat>
          <c:val>
            <c:numRef>
              <c:f>GFFL86!$AA$4:$AA$17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132537"/>
        <c:axId val="35430786"/>
      </c:bar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30786"/>
        <c:crosses val="autoZero"/>
        <c:auto val="0"/>
        <c:lblOffset val="100"/>
        <c:noMultiLvlLbl val="0"/>
      </c:catAx>
      <c:valAx>
        <c:axId val="3543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3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GFFL86!$X$4:$X$17</c:f>
              <c:strCache/>
            </c:strRef>
          </c:cat>
          <c:val>
            <c:numRef>
              <c:f>GFFL86!$AC$4:$AC$17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441619"/>
        <c:axId val="51321388"/>
      </c:bar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321388"/>
        <c:crosses val="autoZero"/>
        <c:auto val="0"/>
        <c:lblOffset val="100"/>
        <c:noMultiLvlLbl val="0"/>
      </c:catAx>
      <c:valAx>
        <c:axId val="513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416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GFFL85!$X$4:$X$17</c:f>
              <c:strCache/>
            </c:strRef>
          </c:cat>
          <c:val>
            <c:numRef>
              <c:f>GFFL85!$AA$4:$AA$17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239309"/>
        <c:axId val="63391734"/>
      </c:bar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91734"/>
        <c:crosses val="autoZero"/>
        <c:auto val="0"/>
        <c:lblOffset val="100"/>
        <c:noMultiLvlLbl val="0"/>
      </c:catAx>
      <c:valAx>
        <c:axId val="633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3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GFFL85!$X$4:$X$17</c:f>
              <c:strCache/>
            </c:strRef>
          </c:cat>
          <c:val>
            <c:numRef>
              <c:f>GFFL85!$AC$4:$AC$17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654695"/>
        <c:axId val="34456800"/>
      </c:bar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456800"/>
        <c:crosses val="autoZero"/>
        <c:auto val="0"/>
        <c:lblOffset val="100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546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GFFL84!$X$4:$X$17</c:f>
              <c:strCache/>
            </c:strRef>
          </c:cat>
          <c:val>
            <c:numRef>
              <c:f>GFFL84!$AA$4:$AA$17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675745"/>
        <c:axId val="39537386"/>
      </c:bar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37386"/>
        <c:crosses val="autoZero"/>
        <c:auto val="0"/>
        <c:lblOffset val="100"/>
        <c:noMultiLvlLbl val="0"/>
      </c:catAx>
      <c:valAx>
        <c:axId val="3953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75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GFFL84!$X$4:$X$17</c:f>
              <c:strCache/>
            </c:strRef>
          </c:cat>
          <c:val>
            <c:numRef>
              <c:f>GFFL84!$AC$4:$AC$17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292155"/>
        <c:axId val="48411668"/>
      </c:barChart>
      <c:catAx>
        <c:axId val="2029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411668"/>
        <c:crosses val="autoZero"/>
        <c:auto val="0"/>
        <c:lblOffset val="100"/>
        <c:noMultiLvlLbl val="0"/>
      </c:catAx>
      <c:valAx>
        <c:axId val="4841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921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GFFLfrm!$X$4:$X$17</c:f>
              <c:strCache/>
            </c:strRef>
          </c:cat>
          <c:val>
            <c:numRef>
              <c:f>GFFLfrm!$AA$4:$AA$17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051829"/>
        <c:axId val="29031006"/>
      </c:barChart>
      <c:catAx>
        <c:axId val="33051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31006"/>
        <c:crosses val="autoZero"/>
        <c:auto val="0"/>
        <c:lblOffset val="100"/>
        <c:noMultiLvlLbl val="0"/>
      </c:catAx>
      <c:valAx>
        <c:axId val="2903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5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GFFLfrm!$X$4:$X$17</c:f>
              <c:strCache/>
            </c:strRef>
          </c:cat>
          <c:val>
            <c:numRef>
              <c:f>GFFLfrm!$AC$4:$AC$17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952463"/>
        <c:axId val="2701256"/>
      </c:barChart>
      <c:catAx>
        <c:axId val="599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01256"/>
        <c:crosses val="autoZero"/>
        <c:auto val="0"/>
        <c:lblOffset val="100"/>
        <c:noMultiLvlLbl val="0"/>
      </c:catAx>
      <c:valAx>
        <c:axId val="270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524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Gulf Fritillary Fall Migration
Net No. South in #3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2425"/>
          <c:w val="0.838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gfflsum!$AH$34:$AH$46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gfflsum!$AI$34:$AI$46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54736123"/>
        <c:axId val="22863060"/>
      </c:barChart>
      <c:catAx>
        <c:axId val="5473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63060"/>
        <c:crosses val="autoZero"/>
        <c:auto val="0"/>
        <c:lblOffset val="100"/>
        <c:noMultiLvlLbl val="0"/>
      </c:catAx>
      <c:valAx>
        <c:axId val="2286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3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|Gulf Fritillary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825"/>
          <c:w val="0.975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gfflsum!$AG$5:$AG$18</c:f>
              <c:strCache/>
            </c:strRef>
          </c:cat>
          <c:val>
            <c:numRef>
              <c:f>gfflsum!$AM$5:$AM$18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40949"/>
        <c:axId val="39968542"/>
      </c:barChart>
      <c:catAx>
        <c:axId val="44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68542"/>
        <c:crosses val="autoZero"/>
        <c:auto val="0"/>
        <c:lblOffset val="100"/>
        <c:noMultiLvlLbl val="0"/>
      </c:catAx>
      <c:valAx>
        <c:axId val="39968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cat>
          <c:val>
            <c:numRef>
              <c:f>gfflsum!$AD$4:$AD$17</c:f>
              <c:numCache>
                <c:ptCount val="14"/>
                <c:pt idx="0">
                  <c:v>-3.377952841203798</c:v>
                </c:pt>
                <c:pt idx="1">
                  <c:v>-5.8736811656608285</c:v>
                </c:pt>
                <c:pt idx="2">
                  <c:v>-10.751559841788579</c:v>
                </c:pt>
                <c:pt idx="3">
                  <c:v>-13.985658936883434</c:v>
                </c:pt>
                <c:pt idx="4">
                  <c:v>-15.548369010426912</c:v>
                </c:pt>
                <c:pt idx="5">
                  <c:v>-13.068420132304205</c:v>
                </c:pt>
                <c:pt idx="6">
                  <c:v>-12.236009306187489</c:v>
                </c:pt>
                <c:pt idx="7">
                  <c:v>-8.24707851476021</c:v>
                </c:pt>
                <c:pt idx="8">
                  <c:v>-6.080634867354186</c:v>
                </c:pt>
                <c:pt idx="9">
                  <c:v>-2.784796839610499</c:v>
                </c:pt>
                <c:pt idx="10">
                  <c:v>-2.5499285064042887</c:v>
                </c:pt>
                <c:pt idx="11">
                  <c:v>-1.345099519529012</c:v>
                </c:pt>
                <c:pt idx="12">
                  <c:v>-0.41776687849560135</c:v>
                </c:pt>
                <c:pt idx="13">
                  <c:v>-0.32143830930167366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cat>
          <c:val>
            <c:numRef>
              <c:f>gfflsum!$AE$4:$AE$17</c:f>
              <c:numCache>
                <c:ptCount val="14"/>
                <c:pt idx="0">
                  <c:v>0.4969906850313927</c:v>
                </c:pt>
                <c:pt idx="1">
                  <c:v>0.5441392770543663</c:v>
                </c:pt>
                <c:pt idx="2">
                  <c:v>0.3817440924115673</c:v>
                </c:pt>
                <c:pt idx="3">
                  <c:v>0.3164456991042841</c:v>
                </c:pt>
                <c:pt idx="4">
                  <c:v>0.31184053370290665</c:v>
                </c:pt>
                <c:pt idx="5">
                  <c:v>0.20144000203937087</c:v>
                </c:pt>
                <c:pt idx="6">
                  <c:v>0.3262115157082171</c:v>
                </c:pt>
                <c:pt idx="7">
                  <c:v>0.18616430055892114</c:v>
                </c:pt>
                <c:pt idx="8">
                  <c:v>0.2231979068374057</c:v>
                </c:pt>
                <c:pt idx="9">
                  <c:v>0.091205136668466</c:v>
                </c:pt>
                <c:pt idx="10">
                  <c:v>0.11832614878906218</c:v>
                </c:pt>
                <c:pt idx="11">
                  <c:v>0.07017910536673116</c:v>
                </c:pt>
                <c:pt idx="12">
                  <c:v>0.0886172166505821</c:v>
                </c:pt>
                <c:pt idx="13">
                  <c:v>0.05510371016600122</c:v>
                </c:pt>
              </c:numCache>
            </c:numRef>
          </c:val>
        </c:ser>
        <c:gapWidth val="0"/>
        <c:axId val="24172559"/>
        <c:axId val="16226440"/>
      </c:barChart>
      <c:catAx>
        <c:axId val="241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26440"/>
        <c:crosses val="autoZero"/>
        <c:auto val="1"/>
        <c:lblOffset val="100"/>
        <c:tickLblSkip val="20"/>
        <c:noMultiLvlLbl val="0"/>
      </c:catAx>
      <c:valAx>
        <c:axId val="16226440"/>
        <c:scaling>
          <c:orientation val="minMax"/>
          <c:max val="4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255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GFFL00!$X$4:$X$17</c:f>
              <c:strCache/>
            </c:strRef>
          </c:cat>
          <c:val>
            <c:numRef>
              <c:f>GFFL00!$AA$4:$AA$17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820233"/>
        <c:axId val="39273234"/>
      </c:barChart>
      <c:catAx>
        <c:axId val="1182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73234"/>
        <c:crosses val="autoZero"/>
        <c:auto val="0"/>
        <c:lblOffset val="100"/>
        <c:noMultiLvlLbl val="0"/>
      </c:catAx>
      <c:valAx>
        <c:axId val="39273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2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GFFL00!$X$4:$X$17</c:f>
              <c:strCache/>
            </c:strRef>
          </c:cat>
          <c:val>
            <c:numRef>
              <c:f>GFFL00!$AC$4:$AC$17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914787"/>
        <c:axId val="27015356"/>
      </c:barChart>
      <c:catAx>
        <c:axId val="17914787"/>
        <c:scaling>
          <c:orientation val="minMax"/>
        </c:scaling>
        <c:axPos val="b"/>
        <c:delete val="1"/>
        <c:majorTickMark val="in"/>
        <c:minorTickMark val="none"/>
        <c:tickLblPos val="nextTo"/>
        <c:crossAx val="27015356"/>
        <c:crosses val="autoZero"/>
        <c:auto val="0"/>
        <c:lblOffset val="100"/>
        <c:noMultiLvlLbl val="0"/>
      </c:catAx>
      <c:valAx>
        <c:axId val="27015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147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GFFL99!$X$4:$X$17</c:f>
              <c:strCache/>
            </c:strRef>
          </c:cat>
          <c:val>
            <c:numRef>
              <c:f>GFFL99!$AA$4:$AA$17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811613"/>
        <c:axId val="40760198"/>
      </c:bar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60198"/>
        <c:crosses val="autoZero"/>
        <c:auto val="0"/>
        <c:lblOffset val="100"/>
        <c:noMultiLvlLbl val="0"/>
      </c:catAx>
      <c:valAx>
        <c:axId val="40760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1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28575</xdr:rowOff>
    </xdr:from>
    <xdr:to>
      <xdr:col>31</xdr:col>
      <xdr:colOff>2952750</xdr:colOff>
      <xdr:row>13</xdr:row>
      <xdr:rowOff>161925</xdr:rowOff>
    </xdr:to>
    <xdr:graphicFrame>
      <xdr:nvGraphicFramePr>
        <xdr:cNvPr id="1" name="Chart 2"/>
        <xdr:cNvGraphicFramePr/>
      </xdr:nvGraphicFramePr>
      <xdr:xfrm>
        <a:off x="14106525" y="28575"/>
        <a:ext cx="29146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76200</xdr:colOff>
      <xdr:row>14</xdr:row>
      <xdr:rowOff>104775</xdr:rowOff>
    </xdr:from>
    <xdr:to>
      <xdr:col>31</xdr:col>
      <xdr:colOff>2962275</xdr:colOff>
      <xdr:row>27</xdr:row>
      <xdr:rowOff>123825</xdr:rowOff>
    </xdr:to>
    <xdr:graphicFrame>
      <xdr:nvGraphicFramePr>
        <xdr:cNvPr id="2" name="Chart 3"/>
        <xdr:cNvGraphicFramePr/>
      </xdr:nvGraphicFramePr>
      <xdr:xfrm>
        <a:off x="14154150" y="2514600"/>
        <a:ext cx="28860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9525</xdr:colOff>
      <xdr:row>19</xdr:row>
      <xdr:rowOff>19050</xdr:rowOff>
    </xdr:from>
    <xdr:to>
      <xdr:col>40</xdr:col>
      <xdr:colOff>219075</xdr:colOff>
      <xdr:row>31</xdr:row>
      <xdr:rowOff>66675</xdr:rowOff>
    </xdr:to>
    <xdr:graphicFrame>
      <xdr:nvGraphicFramePr>
        <xdr:cNvPr id="3" name="Chart 4"/>
        <xdr:cNvGraphicFramePr/>
      </xdr:nvGraphicFramePr>
      <xdr:xfrm>
        <a:off x="17526000" y="3324225"/>
        <a:ext cx="37242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33</xdr:row>
      <xdr:rowOff>9525</xdr:rowOff>
    </xdr:from>
    <xdr:to>
      <xdr:col>45</xdr:col>
      <xdr:colOff>76200</xdr:colOff>
      <xdr:row>43</xdr:row>
      <xdr:rowOff>152400</xdr:rowOff>
    </xdr:to>
    <xdr:graphicFrame>
      <xdr:nvGraphicFramePr>
        <xdr:cNvPr id="4" name="Chart 6"/>
        <xdr:cNvGraphicFramePr/>
      </xdr:nvGraphicFramePr>
      <xdr:xfrm>
        <a:off x="20383500" y="5781675"/>
        <a:ext cx="31623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9525</xdr:colOff>
      <xdr:row>19</xdr:row>
      <xdr:rowOff>76200</xdr:rowOff>
    </xdr:from>
    <xdr:to>
      <xdr:col>47</xdr:col>
      <xdr:colOff>609600</xdr:colOff>
      <xdr:row>31</xdr:row>
      <xdr:rowOff>161925</xdr:rowOff>
    </xdr:to>
    <xdr:graphicFrame>
      <xdr:nvGraphicFramePr>
        <xdr:cNvPr id="5" name="Chart 7"/>
        <xdr:cNvGraphicFramePr/>
      </xdr:nvGraphicFramePr>
      <xdr:xfrm>
        <a:off x="21383625" y="3381375"/>
        <a:ext cx="399097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266700</xdr:colOff>
      <xdr:row>21</xdr:row>
      <xdr:rowOff>142875</xdr:rowOff>
    </xdr:from>
    <xdr:to>
      <xdr:col>30</xdr:col>
      <xdr:colOff>371475</xdr:colOff>
      <xdr:row>36</xdr:row>
      <xdr:rowOff>47625</xdr:rowOff>
    </xdr:to>
    <xdr:graphicFrame>
      <xdr:nvGraphicFramePr>
        <xdr:cNvPr id="6" name="Chart 9"/>
        <xdr:cNvGraphicFramePr/>
      </xdr:nvGraphicFramePr>
      <xdr:xfrm>
        <a:off x="8839200" y="3800475"/>
        <a:ext cx="5229225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28575</xdr:rowOff>
    </xdr:from>
    <xdr:to>
      <xdr:col>31</xdr:col>
      <xdr:colOff>828675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2773025" y="2286000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11</xdr:row>
      <xdr:rowOff>114300</xdr:rowOff>
    </xdr:from>
    <xdr:to>
      <xdr:col>31</xdr:col>
      <xdr:colOff>828675</xdr:colOff>
      <xdr:row>21</xdr:row>
      <xdr:rowOff>85725</xdr:rowOff>
    </xdr:to>
    <xdr:graphicFrame>
      <xdr:nvGraphicFramePr>
        <xdr:cNvPr id="2" name="Chart 4"/>
        <xdr:cNvGraphicFramePr/>
      </xdr:nvGraphicFramePr>
      <xdr:xfrm>
        <a:off x="12773025" y="218122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730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8111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1587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118"/>
  <sheetViews>
    <sheetView zoomScale="75" zoomScaleNormal="75" workbookViewId="0" topLeftCell="S1">
      <selection activeCell="W4" sqref="W4:W17"/>
    </sheetView>
  </sheetViews>
  <sheetFormatPr defaultColWidth="21.796875" defaultRowHeight="15"/>
  <cols>
    <col min="1" max="1" width="8.69921875" style="1" customWidth="1"/>
    <col min="2" max="3" width="3.796875" style="1" customWidth="1"/>
    <col min="4" max="4" width="4.09765625" style="1" customWidth="1"/>
    <col min="5" max="5" width="4.59765625" style="1" customWidth="1"/>
    <col min="6" max="7" width="3.796875" style="1" customWidth="1"/>
    <col min="8" max="9" width="4.296875" style="1" customWidth="1"/>
    <col min="10" max="13" width="4.796875" style="1" customWidth="1"/>
    <col min="14" max="14" width="5.5976562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5.39843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3.796875" style="1" customWidth="1"/>
    <col min="28" max="28" width="5.09765625" style="1" customWidth="1"/>
    <col min="29" max="29" width="3.796875" style="1" customWidth="1"/>
    <col min="30" max="30" width="4.59765625" style="1" customWidth="1"/>
    <col min="31" max="31" width="4" style="1" customWidth="1"/>
    <col min="32" max="32" width="31.3984375" style="1" customWidth="1"/>
    <col min="33" max="33" width="4.69921875" style="1" customWidth="1"/>
    <col min="34" max="34" width="4.59765625" style="1" customWidth="1"/>
    <col min="35" max="35" width="6.796875" style="1" customWidth="1"/>
    <col min="36" max="36" width="4.09765625" style="1" customWidth="1"/>
    <col min="37" max="37" width="6.796875" style="1" customWidth="1"/>
    <col min="38" max="38" width="3.796875" style="1" customWidth="1"/>
    <col min="39" max="39" width="4" style="1" customWidth="1"/>
    <col min="40" max="40" width="6.796875" style="1" customWidth="1"/>
    <col min="41" max="41" width="3.59765625" style="1" customWidth="1"/>
    <col min="42" max="42" width="4.296875" style="1" customWidth="1"/>
    <col min="43" max="43" width="4.09765625" style="1" customWidth="1"/>
    <col min="44" max="113" width="6.796875" style="1" customWidth="1"/>
    <col min="114" max="16384" width="21.796875" style="1" customWidth="1"/>
  </cols>
  <sheetData>
    <row r="1" spans="2:34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1984-96</v>
      </c>
      <c r="AC1" s="5"/>
      <c r="AG1"/>
      <c r="AH1"/>
    </row>
    <row r="2" spans="1:34" ht="1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16603.37999443775</v>
      </c>
      <c r="X2" s="8" t="s">
        <v>11</v>
      </c>
      <c r="Z2" s="8" t="s">
        <v>12</v>
      </c>
      <c r="AB2" s="8" t="s">
        <v>13</v>
      </c>
      <c r="AC2" s="8" t="s">
        <v>14</v>
      </c>
      <c r="AD2" s="1" t="s">
        <v>84</v>
      </c>
      <c r="AG2"/>
      <c r="AH2"/>
    </row>
    <row r="3" spans="2:40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15403.327384815055</v>
      </c>
      <c r="W3"/>
      <c r="X3" s="6" t="s">
        <v>27</v>
      </c>
      <c r="Z3" s="8" t="s">
        <v>28</v>
      </c>
      <c r="AB3" s="8" t="s">
        <v>29</v>
      </c>
      <c r="AC3" s="8" t="s">
        <v>24</v>
      </c>
      <c r="AD3" s="1" t="s">
        <v>85</v>
      </c>
      <c r="AE3" s="1" t="s">
        <v>86</v>
      </c>
      <c r="AG3" s="8" t="s">
        <v>11</v>
      </c>
      <c r="AI3" s="1" t="s">
        <v>30</v>
      </c>
      <c r="AK3" s="13" t="s">
        <v>31</v>
      </c>
      <c r="AL3" s="13"/>
      <c r="AN3" s="1" t="s">
        <v>32</v>
      </c>
    </row>
    <row r="4" spans="1:43" ht="12.75">
      <c r="A4" s="17">
        <v>32747</v>
      </c>
      <c r="B4" s="1">
        <f>SUM(GFFL99:GFFL84!B4)</f>
        <v>1</v>
      </c>
      <c r="C4" s="1">
        <f>SUM(GFFL99:GFFL84!C4)</f>
        <v>2</v>
      </c>
      <c r="D4" s="1">
        <f>SUM(GFFL99:GFFL84!D4)</f>
        <v>10.900621118012422</v>
      </c>
      <c r="E4" s="1">
        <f>SUM(GFFL99:GFFL84!E4)</f>
        <v>7.975155279503106</v>
      </c>
      <c r="F4" s="1">
        <f>SUM(GFFL99:GFFL84!F4)</f>
        <v>4</v>
      </c>
      <c r="G4" s="1">
        <f>SUM(GFFL99:GFFL84!G4)</f>
        <v>3.376865671641791</v>
      </c>
      <c r="H4" s="1">
        <f>SUM(GFFL99:GFFL84!H4)</f>
        <v>15.507462686567164</v>
      </c>
      <c r="I4" s="1">
        <f>SUM(GFFL99:GFFL84!I4)</f>
        <v>9.507462686567164</v>
      </c>
      <c r="J4" s="9">
        <f aca="true" t="shared" si="0" ref="J4:J35">-B4-C4+D4+E4</f>
        <v>15.875776397515528</v>
      </c>
      <c r="K4" s="9">
        <f aca="true" t="shared" si="1" ref="K4:K35">-F4-G4+H4+I4</f>
        <v>17.638059701492537</v>
      </c>
      <c r="L4" s="9">
        <f>J4</f>
        <v>15.875776397515528</v>
      </c>
      <c r="M4" s="9">
        <f>K4</f>
        <v>17.638059701492537</v>
      </c>
      <c r="N4" s="5">
        <f aca="true" t="shared" si="2" ref="N4:N35">(+J4+K4)*($J$103/($J$103+$K$103))</f>
        <v>17.15098807887276</v>
      </c>
      <c r="O4" s="11">
        <f>N4</f>
        <v>17.15098807887276</v>
      </c>
      <c r="P4" s="5">
        <f aca="true" t="shared" si="3" ref="P4:P35">O4*100/$N$103</f>
        <v>0.21757530215222687</v>
      </c>
      <c r="Q4" s="9">
        <f aca="true" t="shared" si="4" ref="Q4:Q35">+B4+C4+F4+G4</f>
        <v>10.376865671641792</v>
      </c>
      <c r="R4" s="9">
        <f aca="true" t="shared" si="5" ref="R4:R35">D4+E4+H4+I4</f>
        <v>43.89070177064986</v>
      </c>
      <c r="W4" s="1" t="s">
        <v>33</v>
      </c>
      <c r="X4" s="1" t="s">
        <v>33</v>
      </c>
      <c r="Z4" s="11">
        <f>SUM(N4:N10)</f>
        <v>305.45337438284565</v>
      </c>
      <c r="AA4" s="5">
        <f aca="true" t="shared" si="6" ref="AA4:AA17">Z4*100/$Z$18</f>
        <v>3.87494352623519</v>
      </c>
      <c r="AB4" s="11">
        <f>SUM(Q4:Q10)+SUM(R4:R10)</f>
        <v>802.8007091869842</v>
      </c>
      <c r="AC4" s="11">
        <f>100*SUM(R4:R10)/AB4</f>
        <v>87.17424701375563</v>
      </c>
      <c r="AD4" s="1">
        <f>-Z4*AC4/$Z$18</f>
        <v>-3.377952841203798</v>
      </c>
      <c r="AE4" s="1">
        <f>Z4*(100-AC4)/$Z$18</f>
        <v>0.4969906850313927</v>
      </c>
      <c r="AG4" s="6" t="s">
        <v>27</v>
      </c>
      <c r="AH4" s="14"/>
      <c r="AI4" s="14" t="s">
        <v>34</v>
      </c>
      <c r="AJ4" s="14" t="s">
        <v>35</v>
      </c>
      <c r="AK4" s="14" t="s">
        <v>34</v>
      </c>
      <c r="AL4" s="14" t="s">
        <v>35</v>
      </c>
      <c r="AM4" s="14" t="s">
        <v>36</v>
      </c>
      <c r="AN4" s="14" t="s">
        <v>34</v>
      </c>
      <c r="AO4" s="14" t="s">
        <v>35</v>
      </c>
      <c r="AP4" s="14" t="s">
        <v>36</v>
      </c>
      <c r="AQ4" s="1" t="s">
        <v>37</v>
      </c>
    </row>
    <row r="5" spans="1:43" ht="15">
      <c r="A5" s="17">
        <v>32748</v>
      </c>
      <c r="B5" s="1">
        <f>SUM(GFFL99:GFFL84!B5)</f>
        <v>3.9751552795031055</v>
      </c>
      <c r="C5" s="1">
        <f>SUM(GFFL99:GFFL84!C5)</f>
        <v>1</v>
      </c>
      <c r="D5" s="1">
        <f>SUM(GFFL99:GFFL84!D5)</f>
        <v>17.925465838509318</v>
      </c>
      <c r="E5" s="1">
        <f>SUM(GFFL99:GFFL84!E5)</f>
        <v>29.87577639751553</v>
      </c>
      <c r="F5" s="1">
        <f>SUM(GFFL99:GFFL84!F5)</f>
        <v>5.753731343283582</v>
      </c>
      <c r="G5" s="1">
        <f>SUM(GFFL99:GFFL84!G5)</f>
        <v>2</v>
      </c>
      <c r="H5" s="1">
        <f>SUM(GFFL99:GFFL84!H5)</f>
        <v>14.884328358208954</v>
      </c>
      <c r="I5" s="1">
        <f>SUM(GFFL99:GFFL84!I5)</f>
        <v>26.52238805970149</v>
      </c>
      <c r="J5" s="9">
        <f t="shared" si="0"/>
        <v>42.82608695652174</v>
      </c>
      <c r="K5" s="9">
        <f t="shared" si="1"/>
        <v>33.65298507462686</v>
      </c>
      <c r="L5" s="9">
        <f aca="true" t="shared" si="7" ref="L5:M24">L4+J5</f>
        <v>58.70186335403727</v>
      </c>
      <c r="M5" s="9">
        <f t="shared" si="7"/>
        <v>51.2910447761194</v>
      </c>
      <c r="N5" s="5">
        <f t="shared" si="2"/>
        <v>39.13880967891658</v>
      </c>
      <c r="O5" s="11">
        <f aca="true" t="shared" si="8" ref="O5:O36">O4+N5</f>
        <v>56.289797757789344</v>
      </c>
      <c r="P5" s="5">
        <f t="shared" si="3"/>
        <v>0.7140853750767522</v>
      </c>
      <c r="Q5" s="9">
        <f t="shared" si="4"/>
        <v>12.728886622786689</v>
      </c>
      <c r="R5" s="9">
        <f t="shared" si="5"/>
        <v>89.2079586539353</v>
      </c>
      <c r="T5" s="8" t="s">
        <v>38</v>
      </c>
      <c r="V5" s="9">
        <f>R103</f>
        <v>16003.353689626401</v>
      </c>
      <c r="W5" s="1" t="s">
        <v>39</v>
      </c>
      <c r="X5"/>
      <c r="Y5" s="1" t="s">
        <v>39</v>
      </c>
      <c r="Z5" s="11">
        <f>SUM(N11:N17)</f>
        <v>505.9028337156678</v>
      </c>
      <c r="AA5" s="5">
        <f t="shared" si="6"/>
        <v>6.417820442715196</v>
      </c>
      <c r="AB5" s="11">
        <f>SUM(Q11:Q17)+SUM(R11:R17)</f>
        <v>1190.4188374895707</v>
      </c>
      <c r="AC5" s="11">
        <f>100*SUM(R11:R17)/AB5</f>
        <v>91.52143189558983</v>
      </c>
      <c r="AD5" s="1">
        <f aca="true" t="shared" si="9" ref="AD5:AD17">-Z5*AC5/$Z$18</f>
        <v>-5.8736811656608285</v>
      </c>
      <c r="AE5" s="1">
        <f aca="true" t="shared" si="10" ref="AE5:AE17">Z5*(100-AC5)/$Z$18</f>
        <v>0.5441392770543663</v>
      </c>
      <c r="AG5" s="1" t="s">
        <v>33</v>
      </c>
      <c r="AI5" s="15">
        <f>MINA(GFFL93:GFFL84!Z4)</f>
        <v>4.290025146689019</v>
      </c>
      <c r="AJ5" s="15">
        <f>MAXA(GFFL93:GFFL84!Z4)</f>
        <v>89</v>
      </c>
      <c r="AK5" s="15">
        <f>MINA(GFFL93:GFFL84!AA4)</f>
        <v>0.2514668901927913</v>
      </c>
      <c r="AL5" s="15">
        <f>MAXA(GFFL93:GFFL84!AA4)</f>
        <v>20.89201877934272</v>
      </c>
      <c r="AM5" s="15">
        <f>AVERAGEA(GFFL93:GFFL84!AA4)</f>
        <v>5.823502913415838</v>
      </c>
      <c r="AN5" s="15">
        <f>MINA(GFFL93:GFFL84!AC4)</f>
        <v>62.857142857142854</v>
      </c>
      <c r="AO5" s="15">
        <f>MAXA(GFFL93:GFFL84!AC4)</f>
        <v>100</v>
      </c>
      <c r="AP5" s="15">
        <f>AVERAGEA(GFFL93:GFFL84!AC4)</f>
        <v>83.5946444020693</v>
      </c>
      <c r="AQ5" s="15">
        <f>COUNTA(GFFL93:GFFL84!AC4)</f>
        <v>10</v>
      </c>
    </row>
    <row r="6" spans="1:43" ht="15">
      <c r="A6" s="17">
        <v>32749</v>
      </c>
      <c r="B6" s="1">
        <f>SUM(GFFL99:GFFL84!B6)</f>
        <v>2</v>
      </c>
      <c r="C6" s="1">
        <f>SUM(GFFL99:GFFL84!C6)</f>
        <v>5</v>
      </c>
      <c r="D6" s="1">
        <f>SUM(GFFL99:GFFL84!D6)</f>
        <v>23</v>
      </c>
      <c r="E6" s="1">
        <f>SUM(GFFL99:GFFL84!E6)</f>
        <v>39</v>
      </c>
      <c r="F6" s="1">
        <f>SUM(GFFL99:GFFL84!F6)</f>
        <v>5.3768656716417915</v>
      </c>
      <c r="G6" s="1">
        <f>SUM(GFFL99:GFFL84!G6)</f>
        <v>4.3768656716417915</v>
      </c>
      <c r="H6" s="1">
        <f>SUM(GFFL99:GFFL84!H6)</f>
        <v>24.638059701492537</v>
      </c>
      <c r="I6" s="1">
        <f>SUM(GFFL99:GFFL84!I6)</f>
        <v>31.899253731343283</v>
      </c>
      <c r="J6" s="9">
        <f t="shared" si="0"/>
        <v>55</v>
      </c>
      <c r="K6" s="9">
        <f t="shared" si="1"/>
        <v>46.78358208955224</v>
      </c>
      <c r="L6" s="9">
        <f t="shared" si="7"/>
        <v>113.70186335403727</v>
      </c>
      <c r="M6" s="9">
        <f t="shared" si="7"/>
        <v>98.07462686567163</v>
      </c>
      <c r="N6" s="5">
        <f t="shared" si="2"/>
        <v>52.088605968164465</v>
      </c>
      <c r="O6" s="11">
        <f t="shared" si="8"/>
        <v>108.3784037259538</v>
      </c>
      <c r="P6" s="5">
        <f t="shared" si="3"/>
        <v>1.3748749535018183</v>
      </c>
      <c r="Q6" s="9">
        <f t="shared" si="4"/>
        <v>16.753731343283583</v>
      </c>
      <c r="R6" s="9">
        <f t="shared" si="5"/>
        <v>118.53731343283582</v>
      </c>
      <c r="T6" s="8" t="s">
        <v>40</v>
      </c>
      <c r="V6" s="9">
        <f>Q103</f>
        <v>600.026304811347</v>
      </c>
      <c r="W6" s="1" t="s">
        <v>41</v>
      </c>
      <c r="X6" s="1" t="s">
        <v>41</v>
      </c>
      <c r="Z6" s="11">
        <f>SUM(N18:N24)</f>
        <v>877.614146298358</v>
      </c>
      <c r="AA6" s="5">
        <f t="shared" si="6"/>
        <v>11.133303934200146</v>
      </c>
      <c r="AB6" s="11">
        <f>SUM(Q18:Q24)+SUM(R18:R24)</f>
        <v>1841.160447761194</v>
      </c>
      <c r="AC6" s="11">
        <f>100*SUM(R18:R24)/AB6</f>
        <v>96.57115179224654</v>
      </c>
      <c r="AD6" s="1">
        <f t="shared" si="9"/>
        <v>-10.751559841788579</v>
      </c>
      <c r="AE6" s="1">
        <f t="shared" si="10"/>
        <v>0.3817440924115673</v>
      </c>
      <c r="AG6"/>
      <c r="AH6" s="1" t="s">
        <v>39</v>
      </c>
      <c r="AI6" s="15">
        <f>MINA(GFFL93:GFFL84!Z5)</f>
        <v>13.561320754716984</v>
      </c>
      <c r="AJ6" s="15">
        <f>MAXA(GFFL93:GFFL84!Z5)</f>
        <v>89.97494867060085</v>
      </c>
      <c r="AK6" s="15">
        <f>MINA(GFFL93:GFFL84!AA5)</f>
        <v>1.452919810002794</v>
      </c>
      <c r="AL6" s="15">
        <f>MAXA(GFFL93:GFFL84!AA5)</f>
        <v>14.540639540639543</v>
      </c>
      <c r="AM6" s="15">
        <f>AVERAGEA(GFFL93:GFFL84!AA5)</f>
        <v>7.218917405126822</v>
      </c>
      <c r="AN6" s="15">
        <f>MINA(GFFL93:GFFL84!AC5)</f>
        <v>81.81818181818181</v>
      </c>
      <c r="AO6" s="15">
        <f>MAXA(GFFL93:GFFL84!AC5)</f>
        <v>98.4375</v>
      </c>
      <c r="AP6" s="15">
        <f>AVERAGEA(GFFL93:GFFL84!AC5)</f>
        <v>89.47174018431777</v>
      </c>
      <c r="AQ6" s="15">
        <f>COUNTA(GFFL93:GFFL84!AC5)</f>
        <v>10</v>
      </c>
    </row>
    <row r="7" spans="1:43" ht="12.75">
      <c r="A7" s="17">
        <v>32750</v>
      </c>
      <c r="B7" s="1">
        <f>SUM(GFFL99:GFFL84!B7)</f>
        <v>2</v>
      </c>
      <c r="C7" s="1">
        <f>SUM(GFFL99:GFFL84!C7)</f>
        <v>1</v>
      </c>
      <c r="D7" s="1">
        <f>SUM(GFFL99:GFFL84!D7)</f>
        <v>19.950310559006212</v>
      </c>
      <c r="E7" s="1">
        <f>SUM(GFFL99:GFFL84!E7)</f>
        <v>24</v>
      </c>
      <c r="F7" s="1">
        <f>SUM(GFFL99:GFFL84!F7)</f>
        <v>5.3768656716417915</v>
      </c>
      <c r="G7" s="1">
        <f>SUM(GFFL99:GFFL84!G7)</f>
        <v>2</v>
      </c>
      <c r="H7" s="1">
        <f>SUM(GFFL99:GFFL84!H7)</f>
        <v>24.261194029850746</v>
      </c>
      <c r="I7" s="1">
        <f>SUM(GFFL99:GFFL84!I7)</f>
        <v>22.145522388059703</v>
      </c>
      <c r="J7" s="9">
        <f t="shared" si="0"/>
        <v>40.95031055900621</v>
      </c>
      <c r="K7" s="9">
        <f t="shared" si="1"/>
        <v>39.02985074626866</v>
      </c>
      <c r="L7" s="9">
        <f t="shared" si="7"/>
        <v>154.6521739130435</v>
      </c>
      <c r="M7" s="9">
        <f t="shared" si="7"/>
        <v>137.1044776119403</v>
      </c>
      <c r="N7" s="5">
        <f t="shared" si="2"/>
        <v>40.930521622193226</v>
      </c>
      <c r="O7" s="11">
        <f t="shared" si="8"/>
        <v>149.30892534814703</v>
      </c>
      <c r="P7" s="5">
        <f t="shared" si="3"/>
        <v>1.8941144613507594</v>
      </c>
      <c r="Q7" s="9">
        <f t="shared" si="4"/>
        <v>10.376865671641792</v>
      </c>
      <c r="R7" s="9">
        <f t="shared" si="5"/>
        <v>90.35702697691666</v>
      </c>
      <c r="T7" s="8" t="s">
        <v>42</v>
      </c>
      <c r="V7" s="5">
        <f>V5*100/(V5+V6)</f>
        <v>96.38611954305472</v>
      </c>
      <c r="W7" s="1" t="s">
        <v>43</v>
      </c>
      <c r="Y7" s="1" t="s">
        <v>43</v>
      </c>
      <c r="Z7" s="11">
        <f>SUM(N25:N31)</f>
        <v>1127.4038169230946</v>
      </c>
      <c r="AA7" s="5">
        <f t="shared" si="6"/>
        <v>14.302104635987718</v>
      </c>
      <c r="AB7" s="11">
        <f>SUM(Q25:Q31)+SUM(R25:R31)</f>
        <v>2305</v>
      </c>
      <c r="AC7" s="11">
        <f>100*SUM(R25:R31)/AB7</f>
        <v>97.78741865509761</v>
      </c>
      <c r="AD7" s="1">
        <f t="shared" si="9"/>
        <v>-13.985658936883434</v>
      </c>
      <c r="AE7" s="1">
        <f t="shared" si="10"/>
        <v>0.3164456991042841</v>
      </c>
      <c r="AG7" s="1" t="s">
        <v>41</v>
      </c>
      <c r="AI7" s="15">
        <f>MINA(GFFL93:GFFL84!Z6)</f>
        <v>18</v>
      </c>
      <c r="AJ7" s="15">
        <f>MAXA(GFFL93:GFFL84!Z6)</f>
        <v>115.8306789606035</v>
      </c>
      <c r="AK7" s="15">
        <f>MINA(GFFL93:GFFL84!AA6)</f>
        <v>5.084745762711864</v>
      </c>
      <c r="AL7" s="15">
        <f>MAXA(GFFL93:GFFL84!AA6)</f>
        <v>23.333333333333332</v>
      </c>
      <c r="AM7" s="15">
        <f>AVERAGEA(GFFL93:GFFL84!AA6)</f>
        <v>12.062577708495201</v>
      </c>
      <c r="AN7" s="15">
        <f>MINA(GFFL93:GFFL84!AC6)</f>
        <v>92.6923076923077</v>
      </c>
      <c r="AO7" s="15">
        <f>MAXA(GFFL93:GFFL84!AC6)</f>
        <v>100</v>
      </c>
      <c r="AP7" s="15">
        <f>AVERAGEA(GFFL93:GFFL84!AC6)</f>
        <v>96.44213776239148</v>
      </c>
      <c r="AQ7" s="15">
        <f>COUNTA(GFFL93:GFFL84!AC6)</f>
        <v>10</v>
      </c>
    </row>
    <row r="8" spans="1:43" ht="12.75">
      <c r="A8" s="17">
        <v>32751</v>
      </c>
      <c r="B8" s="1">
        <f>SUM(GFFL99:GFFL84!B8)</f>
        <v>7</v>
      </c>
      <c r="C8" s="1">
        <f>SUM(GFFL99:GFFL84!C8)</f>
        <v>2</v>
      </c>
      <c r="D8" s="1">
        <f>SUM(GFFL99:GFFL84!D8)</f>
        <v>21</v>
      </c>
      <c r="E8" s="1">
        <f>SUM(GFFL99:GFFL84!E8)</f>
        <v>39</v>
      </c>
      <c r="F8" s="1">
        <f>SUM(GFFL99:GFFL84!F8)</f>
        <v>3</v>
      </c>
      <c r="G8" s="1">
        <f>SUM(GFFL99:GFFL84!G8)</f>
        <v>8</v>
      </c>
      <c r="H8" s="1">
        <f>SUM(GFFL99:GFFL84!H8)</f>
        <v>21.13059701492537</v>
      </c>
      <c r="I8" s="1">
        <f>SUM(GFFL99:GFFL84!I8)</f>
        <v>31.638059701492537</v>
      </c>
      <c r="J8" s="9">
        <f t="shared" si="0"/>
        <v>51</v>
      </c>
      <c r="K8" s="9">
        <f t="shared" si="1"/>
        <v>41.76865671641791</v>
      </c>
      <c r="L8" s="9">
        <f t="shared" si="7"/>
        <v>205.6521739130435</v>
      </c>
      <c r="M8" s="9">
        <f t="shared" si="7"/>
        <v>178.87313432835822</v>
      </c>
      <c r="N8" s="5">
        <f t="shared" si="2"/>
        <v>47.47514193051195</v>
      </c>
      <c r="O8" s="11">
        <f t="shared" si="8"/>
        <v>196.784067278659</v>
      </c>
      <c r="P8" s="5">
        <f t="shared" si="3"/>
        <v>2.4963782086490953</v>
      </c>
      <c r="Q8" s="9">
        <f t="shared" si="4"/>
        <v>20</v>
      </c>
      <c r="R8" s="9">
        <f t="shared" si="5"/>
        <v>112.76865671641791</v>
      </c>
      <c r="W8" s="1" t="s">
        <v>44</v>
      </c>
      <c r="X8" s="1" t="s">
        <v>44</v>
      </c>
      <c r="Z8" s="11">
        <f>SUM(N32:N38)</f>
        <v>1250.2258396473535</v>
      </c>
      <c r="AA8" s="5">
        <f t="shared" si="6"/>
        <v>15.86020954412982</v>
      </c>
      <c r="AB8" s="11">
        <f>SUM(Q32:Q38)+SUM(R32:R38)</f>
        <v>2543</v>
      </c>
      <c r="AC8" s="11">
        <f>100*SUM(R32:R38)/AB8</f>
        <v>98.03381832481321</v>
      </c>
      <c r="AD8" s="1">
        <f t="shared" si="9"/>
        <v>-15.548369010426912</v>
      </c>
      <c r="AE8" s="1">
        <f t="shared" si="10"/>
        <v>0.31184053370290665</v>
      </c>
      <c r="AH8" s="1" t="s">
        <v>43</v>
      </c>
      <c r="AI8" s="15">
        <f>MINA(GFFL93:GFFL84!Z7)</f>
        <v>14</v>
      </c>
      <c r="AJ8" s="15">
        <f>MAXA(GFFL93:GFFL84!Z7)</f>
        <v>228.3246716960045</v>
      </c>
      <c r="AK8" s="15">
        <f>MINA(GFFL93:GFFL84!AA7)</f>
        <v>4.0644490644490645</v>
      </c>
      <c r="AL8" s="15">
        <f>MAXA(GFFL93:GFFL84!AA7)</f>
        <v>21.117166212534062</v>
      </c>
      <c r="AM8" s="15">
        <f>AVERAGEA(GFFL93:GFFL84!AA7)</f>
        <v>13.737714397901371</v>
      </c>
      <c r="AN8" s="15">
        <f>MINA(GFFL93:GFFL84!AC7)</f>
        <v>90</v>
      </c>
      <c r="AO8" s="15">
        <f>MAXA(GFFL93:GFFL84!AC7)</f>
        <v>100</v>
      </c>
      <c r="AP8" s="15">
        <f>AVERAGEA(GFFL93:GFFL84!AC7)</f>
        <v>96.96440629510091</v>
      </c>
      <c r="AQ8" s="15">
        <f>COUNTA(GFFL93:GFFL84!AC7)</f>
        <v>10</v>
      </c>
    </row>
    <row r="9" spans="1:43" ht="12.75">
      <c r="A9" s="17">
        <v>32752</v>
      </c>
      <c r="B9" s="1">
        <f>SUM(GFFL99:GFFL84!B9)</f>
        <v>2</v>
      </c>
      <c r="C9" s="1">
        <f>SUM(GFFL99:GFFL84!C9)</f>
        <v>1</v>
      </c>
      <c r="D9" s="1">
        <f>SUM(GFFL99:GFFL84!D9)</f>
        <v>14</v>
      </c>
      <c r="E9" s="1">
        <f>SUM(GFFL99:GFFL84!E9)</f>
        <v>19</v>
      </c>
      <c r="F9" s="1">
        <f>SUM(GFFL99:GFFL84!F9)</f>
        <v>4</v>
      </c>
      <c r="G9" s="1">
        <f>SUM(GFFL99:GFFL84!G9)</f>
        <v>5</v>
      </c>
      <c r="H9" s="1">
        <f>SUM(GFFL99:GFFL84!H9)</f>
        <v>20.261194029850746</v>
      </c>
      <c r="I9" s="1">
        <f>SUM(GFFL99:GFFL84!I9)</f>
        <v>18.39179104477612</v>
      </c>
      <c r="J9" s="9">
        <f t="shared" si="0"/>
        <v>30</v>
      </c>
      <c r="K9" s="9">
        <f t="shared" si="1"/>
        <v>29.652985074626866</v>
      </c>
      <c r="L9" s="9">
        <f t="shared" si="7"/>
        <v>235.6521739130435</v>
      </c>
      <c r="M9" s="9">
        <f t="shared" si="7"/>
        <v>208.52611940298507</v>
      </c>
      <c r="N9" s="5">
        <f t="shared" si="2"/>
        <v>30.527917868357115</v>
      </c>
      <c r="O9" s="11">
        <f t="shared" si="8"/>
        <v>227.31198514701612</v>
      </c>
      <c r="P9" s="5">
        <f t="shared" si="3"/>
        <v>2.883651578774528</v>
      </c>
      <c r="Q9" s="9">
        <f t="shared" si="4"/>
        <v>12</v>
      </c>
      <c r="R9" s="9">
        <f t="shared" si="5"/>
        <v>71.65298507462686</v>
      </c>
      <c r="T9" s="8" t="s">
        <v>45</v>
      </c>
      <c r="V9" s="5"/>
      <c r="W9" s="1" t="s">
        <v>46</v>
      </c>
      <c r="Y9" s="1" t="s">
        <v>46</v>
      </c>
      <c r="Z9" s="11">
        <f>SUM(N39:N45)</f>
        <v>1046.034226868273</v>
      </c>
      <c r="AA9" s="5">
        <f t="shared" si="6"/>
        <v>13.269860134343576</v>
      </c>
      <c r="AB9" s="11">
        <f>SUM(Q39:Q45)+SUM(R39:R45)</f>
        <v>2108</v>
      </c>
      <c r="AC9" s="11">
        <f>100*SUM(R39:R45)/AB9</f>
        <v>98.4819734345351</v>
      </c>
      <c r="AD9" s="1">
        <f t="shared" si="9"/>
        <v>-13.068420132304205</v>
      </c>
      <c r="AE9" s="1">
        <f t="shared" si="10"/>
        <v>0.20144000203937087</v>
      </c>
      <c r="AG9" s="1" t="s">
        <v>44</v>
      </c>
      <c r="AI9" s="15">
        <f>MINA(GFFL93:GFFL84!Z8)</f>
        <v>15</v>
      </c>
      <c r="AJ9" s="15">
        <f>MAXA(GFFL93:GFFL84!Z8)</f>
        <v>460.4626990779547</v>
      </c>
      <c r="AK9" s="15">
        <f>MINA(GFFL93:GFFL84!AA8)</f>
        <v>4.237288135593221</v>
      </c>
      <c r="AL9" s="15">
        <f>MAXA(GFFL93:GFFL84!AA8)</f>
        <v>26.990779547359594</v>
      </c>
      <c r="AM9" s="15">
        <f>AVERAGEA(GFFL93:GFFL84!AA8)</f>
        <v>11.960837425717614</v>
      </c>
      <c r="AN9" s="15">
        <f>MINA(GFFL93:GFFL84!AC8)</f>
        <v>87.35632183908046</v>
      </c>
      <c r="AO9" s="15">
        <f>MAXA(GFFL93:GFFL84!AC8)</f>
        <v>100</v>
      </c>
      <c r="AP9" s="15">
        <f>AVERAGEA(GFFL93:GFFL84!AC8)</f>
        <v>95.58863153916698</v>
      </c>
      <c r="AQ9" s="15">
        <f>COUNTA(GFFL93:GFFL84!AC8)</f>
        <v>10</v>
      </c>
    </row>
    <row r="10" spans="1:43" ht="12.75">
      <c r="A10" s="17">
        <v>32753</v>
      </c>
      <c r="B10" s="1">
        <f>SUM(GFFL99:GFFL84!B10)</f>
        <v>5</v>
      </c>
      <c r="C10" s="1">
        <f>SUM(GFFL99:GFFL84!C10)</f>
        <v>4.975155279503106</v>
      </c>
      <c r="D10" s="1">
        <f>SUM(GFFL99:GFFL84!D10)</f>
        <v>50.87577639751553</v>
      </c>
      <c r="E10" s="1">
        <f>SUM(GFFL99:GFFL84!E10)</f>
        <v>49.77639751552795</v>
      </c>
      <c r="F10" s="1">
        <f>SUM(GFFL99:GFFL84!F10)</f>
        <v>4.3768656716417915</v>
      </c>
      <c r="G10" s="1">
        <f>SUM(GFFL99:GFFL84!G10)</f>
        <v>6.3768656716417915</v>
      </c>
      <c r="H10" s="1">
        <f>SUM(GFFL99:GFFL84!H10)</f>
        <v>26.13059701492537</v>
      </c>
      <c r="I10" s="1">
        <f>SUM(GFFL99:GFFL84!I10)</f>
        <v>46.63805970149254</v>
      </c>
      <c r="J10" s="9">
        <f t="shared" si="0"/>
        <v>90.67701863354037</v>
      </c>
      <c r="K10" s="9">
        <f t="shared" si="1"/>
        <v>62.014925373134325</v>
      </c>
      <c r="L10" s="9">
        <f t="shared" si="7"/>
        <v>326.32919254658384</v>
      </c>
      <c r="M10" s="9">
        <f t="shared" si="7"/>
        <v>270.5410447761194</v>
      </c>
      <c r="N10" s="5">
        <f t="shared" si="2"/>
        <v>78.14138923582955</v>
      </c>
      <c r="O10" s="11">
        <f t="shared" si="8"/>
        <v>305.45337438284565</v>
      </c>
      <c r="P10" s="5">
        <f t="shared" si="3"/>
        <v>3.8749435262351897</v>
      </c>
      <c r="Q10" s="9">
        <f t="shared" si="4"/>
        <v>20.72888662278669</v>
      </c>
      <c r="R10" s="9">
        <f t="shared" si="5"/>
        <v>173.42083062946136</v>
      </c>
      <c r="U10" s="8" t="s">
        <v>4</v>
      </c>
      <c r="V10" s="5">
        <f>100*(+E103/(E103+D103))</f>
        <v>51.86050007592632</v>
      </c>
      <c r="W10" s="8" t="s">
        <v>47</v>
      </c>
      <c r="X10" s="8" t="s">
        <v>47</v>
      </c>
      <c r="Z10" s="11">
        <f>SUM(N46:N52)</f>
        <v>990.2525582143388</v>
      </c>
      <c r="AA10" s="5">
        <f t="shared" si="6"/>
        <v>12.562220821895705</v>
      </c>
      <c r="AB10" s="11">
        <f>SUM(Q46:Q52)+SUM(R46:R52)</f>
        <v>2041</v>
      </c>
      <c r="AC10" s="11">
        <f>100*SUM(R46:R52)/AB10</f>
        <v>97.4032337089662</v>
      </c>
      <c r="AD10" s="1">
        <f t="shared" si="9"/>
        <v>-12.236009306187489</v>
      </c>
      <c r="AE10" s="1">
        <f t="shared" si="10"/>
        <v>0.3262115157082171</v>
      </c>
      <c r="AH10" s="1" t="s">
        <v>46</v>
      </c>
      <c r="AI10" s="15">
        <f>MINA(GFFL93:GFFL84!Z9)</f>
        <v>2.0381471389645776</v>
      </c>
      <c r="AJ10" s="15">
        <f>MAXA(GFFL93:GFFL84!Z9)</f>
        <v>387.0556021234982</v>
      </c>
      <c r="AK10" s="15">
        <f>MINA(GFFL93:GFFL84!AA9)</f>
        <v>0.5449591280653951</v>
      </c>
      <c r="AL10" s="15">
        <f>MAXA(GFFL93:GFFL84!AA9)</f>
        <v>22.687901648505168</v>
      </c>
      <c r="AM10" s="15">
        <f>AVERAGEA(GFFL93:GFFL84!AA9)</f>
        <v>10.96352945957759</v>
      </c>
      <c r="AN10" s="15">
        <f>MINA(GFFL93:GFFL84!AC9)</f>
        <v>93.7062937062937</v>
      </c>
      <c r="AO10" s="15">
        <f>MAXA(GFFL93:GFFL84!AC9)</f>
        <v>100</v>
      </c>
      <c r="AP10" s="15">
        <f>AVERAGEA(GFFL93:GFFL84!AC9)</f>
        <v>98.63945853677268</v>
      </c>
      <c r="AQ10" s="15">
        <f>COUNTA(GFFL93:GFFL84!AC9)</f>
        <v>10</v>
      </c>
    </row>
    <row r="11" spans="1:43" ht="12.75">
      <c r="A11" s="17">
        <v>32754</v>
      </c>
      <c r="B11" s="1">
        <f>SUM(GFFL99:GFFL84!B11)</f>
        <v>2.950310559006211</v>
      </c>
      <c r="C11" s="1">
        <f>SUM(GFFL99:GFFL84!C11)</f>
        <v>3</v>
      </c>
      <c r="D11" s="1">
        <f>SUM(GFFL99:GFFL84!D11)</f>
        <v>20.925465838509318</v>
      </c>
      <c r="E11" s="1">
        <f>SUM(GFFL99:GFFL84!E11)</f>
        <v>33.826086956521735</v>
      </c>
      <c r="F11" s="1">
        <f>SUM(GFFL99:GFFL84!F11)</f>
        <v>5.3768656716417915</v>
      </c>
      <c r="G11" s="1">
        <f>SUM(GFFL99:GFFL84!G11)</f>
        <v>5.753731343283582</v>
      </c>
      <c r="H11" s="1">
        <f>SUM(GFFL99:GFFL84!H11)</f>
        <v>17.507462686567166</v>
      </c>
      <c r="I11" s="1">
        <f>SUM(GFFL99:GFFL84!I11)</f>
        <v>24.261194029850746</v>
      </c>
      <c r="J11" s="9">
        <f t="shared" si="0"/>
        <v>48.80124223602484</v>
      </c>
      <c r="K11" s="9">
        <f t="shared" si="1"/>
        <v>30.638059701492537</v>
      </c>
      <c r="L11" s="9">
        <f t="shared" si="7"/>
        <v>375.1304347826087</v>
      </c>
      <c r="M11" s="9">
        <f t="shared" si="7"/>
        <v>301.17910447761193</v>
      </c>
      <c r="N11" s="5">
        <f t="shared" si="2"/>
        <v>40.65373228237098</v>
      </c>
      <c r="O11" s="11">
        <f t="shared" si="8"/>
        <v>346.10710666521663</v>
      </c>
      <c r="P11" s="5">
        <f t="shared" si="3"/>
        <v>4.390671718936141</v>
      </c>
      <c r="Q11" s="9">
        <f t="shared" si="4"/>
        <v>17.080907573931587</v>
      </c>
      <c r="R11" s="9">
        <f t="shared" si="5"/>
        <v>96.52020951144897</v>
      </c>
      <c r="S11" s="8" t="s">
        <v>48</v>
      </c>
      <c r="U11" s="8" t="s">
        <v>5</v>
      </c>
      <c r="V11" s="5">
        <f>100*(+I103/(I103+H103))</f>
        <v>50.53374247975185</v>
      </c>
      <c r="W11" s="8" t="s">
        <v>49</v>
      </c>
      <c r="Y11" s="8" t="s">
        <v>49</v>
      </c>
      <c r="Z11" s="11">
        <f>SUM(N53:N59)</f>
        <v>664.7741979950522</v>
      </c>
      <c r="AA11" s="5">
        <f t="shared" si="6"/>
        <v>8.433242815319133</v>
      </c>
      <c r="AB11" s="11">
        <f>SUM(Q53:Q59)+SUM(R53:R59)</f>
        <v>1359</v>
      </c>
      <c r="AC11" s="11">
        <f>100*SUM(R53:R59)/AB11</f>
        <v>97.7924944812362</v>
      </c>
      <c r="AD11" s="1">
        <f t="shared" si="9"/>
        <v>-8.24707851476021</v>
      </c>
      <c r="AE11" s="1">
        <f t="shared" si="10"/>
        <v>0.18616430055892114</v>
      </c>
      <c r="AG11" s="8" t="s">
        <v>47</v>
      </c>
      <c r="AI11" s="15">
        <f>MINA(GFFL93:GFFL84!Z10)</f>
        <v>23.244360902255643</v>
      </c>
      <c r="AJ11" s="15">
        <f>MAXA(GFFL93:GFFL84!Z10)</f>
        <v>260.73819502654374</v>
      </c>
      <c r="AK11" s="15">
        <f>MINA(GFFL93:GFFL84!AA10)</f>
        <v>3.383458646616542</v>
      </c>
      <c r="AL11" s="15">
        <f>MAXA(GFFL93:GFFL84!AA10)</f>
        <v>22.540983606557376</v>
      </c>
      <c r="AM11" s="15">
        <f>AVERAGEA(GFFL93:GFFL84!AA10)</f>
        <v>12.414480866874474</v>
      </c>
      <c r="AN11" s="15">
        <f>MINA(GFFL93:GFFL84!AC10)</f>
        <v>91.56626506024097</v>
      </c>
      <c r="AO11" s="15">
        <f>MAXA(GFFL93:GFFL84!AC10)</f>
        <v>100</v>
      </c>
      <c r="AP11" s="15">
        <f>AVERAGEA(GFFL93:GFFL84!AC10)</f>
        <v>97.17984194776707</v>
      </c>
      <c r="AQ11" s="15">
        <f>COUNTA(GFFL93:GFFL84!AC10)</f>
        <v>10</v>
      </c>
    </row>
    <row r="12" spans="1:43" ht="12.75">
      <c r="A12" s="17">
        <v>32755</v>
      </c>
      <c r="B12" s="1">
        <f>SUM(GFFL99:GFFL84!B12)</f>
        <v>1.9751552795031055</v>
      </c>
      <c r="C12" s="1">
        <f>SUM(GFFL99:GFFL84!C12)</f>
        <v>5</v>
      </c>
      <c r="D12" s="1">
        <f>SUM(GFFL99:GFFL84!D12)</f>
        <v>33.92546583850932</v>
      </c>
      <c r="E12" s="1">
        <f>SUM(GFFL99:GFFL84!E12)</f>
        <v>36.95031055900621</v>
      </c>
      <c r="F12" s="1">
        <f>SUM(GFFL99:GFFL84!F12)</f>
        <v>4</v>
      </c>
      <c r="G12" s="1">
        <f>SUM(GFFL99:GFFL84!G12)</f>
        <v>3.753731343283582</v>
      </c>
      <c r="H12" s="1">
        <f>SUM(GFFL99:GFFL84!H12)</f>
        <v>26.13059701492537</v>
      </c>
      <c r="I12" s="1">
        <f>SUM(GFFL99:GFFL84!I12)</f>
        <v>29.753731343283583</v>
      </c>
      <c r="J12" s="9">
        <f t="shared" si="0"/>
        <v>63.900621118012424</v>
      </c>
      <c r="K12" s="9">
        <f t="shared" si="1"/>
        <v>48.13059701492537</v>
      </c>
      <c r="L12" s="9">
        <f t="shared" si="7"/>
        <v>439.03105590062114</v>
      </c>
      <c r="M12" s="9">
        <f t="shared" si="7"/>
        <v>349.30970149253733</v>
      </c>
      <c r="N12" s="5">
        <f t="shared" si="2"/>
        <v>57.332920080625456</v>
      </c>
      <c r="O12" s="11">
        <f t="shared" si="8"/>
        <v>403.4400267458421</v>
      </c>
      <c r="P12" s="5">
        <f t="shared" si="3"/>
        <v>5.117990014094762</v>
      </c>
      <c r="Q12" s="9">
        <f t="shared" si="4"/>
        <v>14.728886622786689</v>
      </c>
      <c r="R12" s="9">
        <f t="shared" si="5"/>
        <v>126.76010475572448</v>
      </c>
      <c r="U12" s="8" t="s">
        <v>50</v>
      </c>
      <c r="V12" s="5">
        <f>100*((E103+I103)/(E103+D103+I103+H103))</f>
        <v>51.20855857387882</v>
      </c>
      <c r="W12" s="8" t="s">
        <v>51</v>
      </c>
      <c r="X12" s="8" t="s">
        <v>51</v>
      </c>
      <c r="Z12" s="11">
        <f>SUM(N60:N66)</f>
        <v>496.91743360523145</v>
      </c>
      <c r="AA12" s="5">
        <f t="shared" si="6"/>
        <v>6.303832774191591</v>
      </c>
      <c r="AB12" s="11">
        <f>SUM(Q60:Q66)+SUM(R60:R66)</f>
        <v>1045</v>
      </c>
      <c r="AC12" s="11">
        <f>100*SUM(R60:R66)/AB12</f>
        <v>96.45933014354067</v>
      </c>
      <c r="AD12" s="1">
        <f t="shared" si="9"/>
        <v>-6.080634867354186</v>
      </c>
      <c r="AE12" s="1">
        <f t="shared" si="10"/>
        <v>0.2231979068374057</v>
      </c>
      <c r="AH12" s="8" t="s">
        <v>49</v>
      </c>
      <c r="AI12" s="15">
        <f>MINA(GFFL93:GFFL84!Z11)</f>
        <v>9.676609105180532</v>
      </c>
      <c r="AJ12" s="15">
        <f>MAXA(GFFL93:GFFL84!Z11)</f>
        <v>104.54553014553015</v>
      </c>
      <c r="AK12" s="15">
        <f>MINA(GFFL93:GFFL84!AA11)</f>
        <v>2.2715044847841623</v>
      </c>
      <c r="AL12" s="15">
        <f>MAXA(GFFL93:GFFL84!AA11)</f>
        <v>16.895356895356894</v>
      </c>
      <c r="AM12" s="15">
        <f>AVERAGEA(GFFL93:GFFL84!AA11)</f>
        <v>10.421507083898543</v>
      </c>
      <c r="AN12" s="15">
        <f>MINA(GFFL93:GFFL84!AC11)</f>
        <v>89.65517241379311</v>
      </c>
      <c r="AO12" s="15">
        <f>MAXA(GFFL93:GFFL84!AC11)</f>
        <v>100</v>
      </c>
      <c r="AP12" s="15">
        <f>AVERAGEA(GFFL93:GFFL84!AC11)</f>
        <v>97.16646694182973</v>
      </c>
      <c r="AQ12" s="15">
        <f>COUNTA(GFFL93:GFFL84!AC11)</f>
        <v>10</v>
      </c>
    </row>
    <row r="13" spans="1:43" ht="12.75">
      <c r="A13" s="17">
        <v>32756</v>
      </c>
      <c r="B13" s="1">
        <f>SUM(GFFL99:GFFL84!B13)</f>
        <v>4</v>
      </c>
      <c r="C13" s="1">
        <f>SUM(GFFL99:GFFL84!C13)</f>
        <v>0.9751552795031055</v>
      </c>
      <c r="D13" s="1">
        <f>SUM(GFFL99:GFFL84!D13)</f>
        <v>23.87577639751553</v>
      </c>
      <c r="E13" s="1">
        <f>SUM(GFFL99:GFFL84!E13)</f>
        <v>31.850931677018632</v>
      </c>
      <c r="F13" s="1">
        <f>SUM(GFFL99:GFFL84!F13)</f>
        <v>5</v>
      </c>
      <c r="G13" s="1">
        <f>SUM(GFFL99:GFFL84!G13)</f>
        <v>4</v>
      </c>
      <c r="H13" s="1">
        <f>SUM(GFFL99:GFFL84!H13)</f>
        <v>25.507462686567166</v>
      </c>
      <c r="I13" s="1">
        <f>SUM(GFFL99:GFFL84!I13)</f>
        <v>28.13059701492537</v>
      </c>
      <c r="J13" s="9">
        <f t="shared" si="0"/>
        <v>50.75155279503106</v>
      </c>
      <c r="K13" s="9">
        <f t="shared" si="1"/>
        <v>44.63805970149254</v>
      </c>
      <c r="L13" s="9">
        <f t="shared" si="7"/>
        <v>489.7826086956522</v>
      </c>
      <c r="M13" s="9">
        <f t="shared" si="7"/>
        <v>393.94776119402985</v>
      </c>
      <c r="N13" s="5">
        <f t="shared" si="2"/>
        <v>48.81643814044286</v>
      </c>
      <c r="O13" s="11">
        <f t="shared" si="8"/>
        <v>452.25646488628496</v>
      </c>
      <c r="P13" s="5">
        <f t="shared" si="3"/>
        <v>5.737269278330623</v>
      </c>
      <c r="Q13" s="9">
        <f t="shared" si="4"/>
        <v>13.975155279503106</v>
      </c>
      <c r="R13" s="9">
        <f t="shared" si="5"/>
        <v>109.3647677760267</v>
      </c>
      <c r="W13" s="8" t="s">
        <v>52</v>
      </c>
      <c r="Y13" s="8" t="s">
        <v>52</v>
      </c>
      <c r="Z13" s="11">
        <f>SUM(N67:N73)</f>
        <v>226.70898361186153</v>
      </c>
      <c r="AA13" s="5">
        <f t="shared" si="6"/>
        <v>2.876001976278965</v>
      </c>
      <c r="AB13" s="11">
        <f>SUM(Q67:Q73)+SUM(R67:R73)</f>
        <v>473</v>
      </c>
      <c r="AC13" s="11">
        <f>100*SUM(R67:R73)/AB13</f>
        <v>96.82875264270614</v>
      </c>
      <c r="AD13" s="1">
        <f t="shared" si="9"/>
        <v>-2.784796839610499</v>
      </c>
      <c r="AE13" s="1">
        <f t="shared" si="10"/>
        <v>0.091205136668466</v>
      </c>
      <c r="AG13" s="8" t="s">
        <v>51</v>
      </c>
      <c r="AI13" s="15">
        <f>MINA(GFFL93:GFFL84!Z12)</f>
        <v>8</v>
      </c>
      <c r="AJ13" s="15">
        <f>MAXA(GFFL93:GFFL84!Z12)</f>
        <v>63.1825613079019</v>
      </c>
      <c r="AK13" s="15">
        <f>MINA(GFFL93:GFFL84!AA12)</f>
        <v>2.877898854428611</v>
      </c>
      <c r="AL13" s="15">
        <f>MAXA(GFFL93:GFFL84!AA12)</f>
        <v>16.893732970027248</v>
      </c>
      <c r="AM13" s="15">
        <f>AVERAGEA(GFFL93:GFFL84!AA12)</f>
        <v>7.15377486039974</v>
      </c>
      <c r="AN13" s="15">
        <f>MINA(GFFL93:GFFL84!AC12)</f>
        <v>90</v>
      </c>
      <c r="AO13" s="15">
        <f>MAXA(GFFL93:GFFL84!AC12)</f>
        <v>100</v>
      </c>
      <c r="AP13" s="15">
        <f>AVERAGEA(GFFL93:GFFL84!AC12)</f>
        <v>95.34409628371426</v>
      </c>
      <c r="AQ13" s="15">
        <f>COUNTA(GFFL93:GFFL84!AC12)</f>
        <v>10</v>
      </c>
    </row>
    <row r="14" spans="1:43" ht="12.75">
      <c r="A14" s="17">
        <v>32757</v>
      </c>
      <c r="B14" s="1">
        <f>SUM(GFFL99:GFFL84!B14)</f>
        <v>3</v>
      </c>
      <c r="C14" s="1">
        <f>SUM(GFFL99:GFFL84!C14)</f>
        <v>2</v>
      </c>
      <c r="D14" s="1">
        <f>SUM(GFFL99:GFFL84!D14)</f>
        <v>31</v>
      </c>
      <c r="E14" s="1">
        <f>SUM(GFFL99:GFFL84!E14)</f>
        <v>53</v>
      </c>
      <c r="F14" s="1">
        <f>SUM(GFFL99:GFFL84!F14)</f>
        <v>3.376865671641791</v>
      </c>
      <c r="G14" s="1">
        <f>SUM(GFFL99:GFFL84!G14)</f>
        <v>2.753731343283582</v>
      </c>
      <c r="H14" s="1">
        <f>SUM(GFFL99:GFFL84!H14)</f>
        <v>36.13059701492537</v>
      </c>
      <c r="I14" s="1">
        <f>SUM(GFFL99:GFFL84!I14)</f>
        <v>41.63805970149254</v>
      </c>
      <c r="J14" s="9">
        <f t="shared" si="0"/>
        <v>79</v>
      </c>
      <c r="K14" s="9">
        <f t="shared" si="1"/>
        <v>71.63805970149254</v>
      </c>
      <c r="L14" s="9">
        <f t="shared" si="7"/>
        <v>568.7826086956522</v>
      </c>
      <c r="M14" s="9">
        <f t="shared" si="7"/>
        <v>465.5858208955224</v>
      </c>
      <c r="N14" s="5">
        <f t="shared" si="2"/>
        <v>77.0902966324792</v>
      </c>
      <c r="O14" s="11">
        <f t="shared" si="8"/>
        <v>529.3467615187642</v>
      </c>
      <c r="P14" s="5">
        <f t="shared" si="3"/>
        <v>6.715227195721867</v>
      </c>
      <c r="Q14" s="9">
        <f t="shared" si="4"/>
        <v>11.130597014925375</v>
      </c>
      <c r="R14" s="9">
        <f t="shared" si="5"/>
        <v>161.76865671641792</v>
      </c>
      <c r="T14" s="8"/>
      <c r="W14" s="8" t="s">
        <v>53</v>
      </c>
      <c r="X14" s="8" t="s">
        <v>53</v>
      </c>
      <c r="Z14" s="11">
        <f>SUM(N74:N80)</f>
        <v>210.33271391529362</v>
      </c>
      <c r="AA14" s="5">
        <f t="shared" si="6"/>
        <v>2.668254655193351</v>
      </c>
      <c r="AB14" s="11">
        <f>SUM(Q74:Q80)+SUM(R74:R80)</f>
        <v>451</v>
      </c>
      <c r="AC14" s="11">
        <f>100*SUM(R74:R80)/AB14</f>
        <v>95.56541019955654</v>
      </c>
      <c r="AD14" s="1">
        <f t="shared" si="9"/>
        <v>-2.5499285064042887</v>
      </c>
      <c r="AE14" s="1">
        <f t="shared" si="10"/>
        <v>0.11832614878906218</v>
      </c>
      <c r="AH14" s="8" t="s">
        <v>52</v>
      </c>
      <c r="AI14" s="15">
        <f>MINA(GFFL93:GFFL84!Z13)</f>
        <v>8.580050293378038</v>
      </c>
      <c r="AJ14" s="15">
        <f>MAXA(GFFL93:GFFL84!Z13)</f>
        <v>40.68827019625742</v>
      </c>
      <c r="AK14" s="15">
        <f>MINA(GFFL93:GFFL84!AA13)</f>
        <v>0.5029337803855826</v>
      </c>
      <c r="AL14" s="15">
        <f>MAXA(GFFL93:GFFL84!AA13)</f>
        <v>7.377049180327869</v>
      </c>
      <c r="AM14" s="15">
        <f>AVERAGEA(GFFL93:GFFL84!AA13)</f>
        <v>3.7100256164402716</v>
      </c>
      <c r="AN14" s="15">
        <f>MINA(GFFL93:GFFL84!AC13)</f>
        <v>87.5</v>
      </c>
      <c r="AO14" s="15">
        <f>MAXA(GFFL93:GFFL84!AC13)</f>
        <v>100</v>
      </c>
      <c r="AP14" s="15">
        <f>AVERAGEA(GFFL93:GFFL84!AC13)</f>
        <v>95.38214285714285</v>
      </c>
      <c r="AQ14" s="15">
        <f>COUNTA(GFFL93:GFFL84!AC13)</f>
        <v>10</v>
      </c>
    </row>
    <row r="15" spans="1:43" ht="12.75">
      <c r="A15" s="17">
        <v>32758</v>
      </c>
      <c r="B15" s="1">
        <f>SUM(GFFL99:GFFL84!B15)</f>
        <v>4</v>
      </c>
      <c r="C15" s="1">
        <f>SUM(GFFL99:GFFL84!C15)</f>
        <v>2</v>
      </c>
      <c r="D15" s="1">
        <f>SUM(GFFL99:GFFL84!D15)</f>
        <v>30</v>
      </c>
      <c r="E15" s="1">
        <f>SUM(GFFL99:GFFL84!E15)</f>
        <v>37</v>
      </c>
      <c r="F15" s="1">
        <f>SUM(GFFL99:GFFL84!F15)</f>
        <v>4.753731343283582</v>
      </c>
      <c r="G15" s="1">
        <f>SUM(GFFL99:GFFL84!G15)</f>
        <v>1</v>
      </c>
      <c r="H15" s="1">
        <f>SUM(GFFL99:GFFL84!H15)</f>
        <v>26.261194029850746</v>
      </c>
      <c r="I15" s="1">
        <f>SUM(GFFL99:GFFL84!I15)</f>
        <v>40.01492537313433</v>
      </c>
      <c r="J15" s="9">
        <f t="shared" si="0"/>
        <v>61</v>
      </c>
      <c r="K15" s="9">
        <f t="shared" si="1"/>
        <v>60.5223880597015</v>
      </c>
      <c r="L15" s="9">
        <f t="shared" si="7"/>
        <v>629.7826086956522</v>
      </c>
      <c r="M15" s="9">
        <f t="shared" si="7"/>
        <v>526.1082089552239</v>
      </c>
      <c r="N15" s="5">
        <f t="shared" si="2"/>
        <v>62.190106282395355</v>
      </c>
      <c r="O15" s="11">
        <f t="shared" si="8"/>
        <v>591.5368678011596</v>
      </c>
      <c r="P15" s="5">
        <f t="shared" si="3"/>
        <v>7.50416315107591</v>
      </c>
      <c r="Q15" s="9">
        <f t="shared" si="4"/>
        <v>11.753731343283583</v>
      </c>
      <c r="R15" s="9">
        <f t="shared" si="5"/>
        <v>133.27611940298507</v>
      </c>
      <c r="T15" s="8"/>
      <c r="W15" s="8" t="s">
        <v>54</v>
      </c>
      <c r="Y15" s="8" t="s">
        <v>54</v>
      </c>
      <c r="Z15" s="11">
        <f>SUM(N81:N87)</f>
        <v>111.56333730786864</v>
      </c>
      <c r="AA15" s="5">
        <f t="shared" si="6"/>
        <v>1.4152786248957434</v>
      </c>
      <c r="AB15" s="11">
        <f>SUM(Q81:Q87)+SUM(R81:R87)</f>
        <v>242</v>
      </c>
      <c r="AC15" s="11">
        <f>100*SUM(R81:R87)/AB15</f>
        <v>95.04132231404958</v>
      </c>
      <c r="AD15" s="1">
        <f t="shared" si="9"/>
        <v>-1.345099519529012</v>
      </c>
      <c r="AE15" s="1">
        <f t="shared" si="10"/>
        <v>0.07017910536673116</v>
      </c>
      <c r="AG15" s="8" t="s">
        <v>53</v>
      </c>
      <c r="AI15" s="15">
        <f>MINA(GFFL93:GFFL84!Z14)</f>
        <v>1.6273584905660379</v>
      </c>
      <c r="AJ15" s="15">
        <f>MAXA(GFFL93:GFFL84!Z14)</f>
        <v>67.68706342553786</v>
      </c>
      <c r="AK15" s="15">
        <f>MINA(GFFL93:GFFL84!AA14)</f>
        <v>0.3537735849056604</v>
      </c>
      <c r="AL15" s="15">
        <f>MAXA(GFFL93:GFFL84!AA14)</f>
        <v>3.9675887119307065</v>
      </c>
      <c r="AM15" s="15">
        <f>AVERAGEA(GFFL93:GFFL84!AA14)</f>
        <v>1.9745149095899461</v>
      </c>
      <c r="AN15" s="15">
        <f>MINA(GFFL93:GFFL84!AC14)</f>
        <v>88.23529411764706</v>
      </c>
      <c r="AO15" s="15">
        <f>MAXA(GFFL93:GFFL84!AC14)</f>
        <v>100</v>
      </c>
      <c r="AP15" s="15">
        <f>AVERAGEA(GFFL93:GFFL84!AC14)</f>
        <v>95.97846820253193</v>
      </c>
      <c r="AQ15" s="15">
        <f>COUNTA(GFFL93:GFFL84!AC14)</f>
        <v>10</v>
      </c>
    </row>
    <row r="16" spans="1:43" ht="12.75">
      <c r="A16" s="17">
        <v>32759</v>
      </c>
      <c r="B16" s="1">
        <f>SUM(GFFL99:GFFL84!B16)</f>
        <v>3</v>
      </c>
      <c r="C16" s="1">
        <f>SUM(GFFL99:GFFL84!C16)</f>
        <v>2</v>
      </c>
      <c r="D16" s="1">
        <f>SUM(GFFL99:GFFL84!D16)</f>
        <v>43</v>
      </c>
      <c r="E16" s="1">
        <f>SUM(GFFL99:GFFL84!E16)</f>
        <v>58</v>
      </c>
      <c r="F16" s="1">
        <f>SUM(GFFL99:GFFL84!F16)</f>
        <v>1</v>
      </c>
      <c r="G16" s="1">
        <f>SUM(GFFL99:GFFL84!G16)</f>
        <v>1</v>
      </c>
      <c r="H16" s="1">
        <f>SUM(GFFL99:GFFL84!H16)</f>
        <v>38.884328358208954</v>
      </c>
      <c r="I16" s="1">
        <f>SUM(GFFL99:GFFL84!I16)</f>
        <v>54.1455223880597</v>
      </c>
      <c r="J16" s="9">
        <f t="shared" si="0"/>
        <v>96</v>
      </c>
      <c r="K16" s="9">
        <f t="shared" si="1"/>
        <v>91.02985074626866</v>
      </c>
      <c r="L16" s="9">
        <f t="shared" si="7"/>
        <v>725.7826086956522</v>
      </c>
      <c r="M16" s="9">
        <f t="shared" si="7"/>
        <v>617.1380597014925</v>
      </c>
      <c r="N16" s="5">
        <f t="shared" si="2"/>
        <v>95.71410241030412</v>
      </c>
      <c r="O16" s="11">
        <f t="shared" si="8"/>
        <v>687.2509702114637</v>
      </c>
      <c r="P16" s="5">
        <f t="shared" si="3"/>
        <v>8.718380352812769</v>
      </c>
      <c r="Q16" s="9">
        <f t="shared" si="4"/>
        <v>7</v>
      </c>
      <c r="R16" s="9">
        <f t="shared" si="5"/>
        <v>194.02985074626866</v>
      </c>
      <c r="W16" s="8" t="s">
        <v>55</v>
      </c>
      <c r="X16" s="8" t="s">
        <v>55</v>
      </c>
      <c r="Z16" s="11">
        <f>SUM(N88:N94)</f>
        <v>39.91715738538419</v>
      </c>
      <c r="AA16" s="5">
        <f t="shared" si="6"/>
        <v>0.5063840951461834</v>
      </c>
      <c r="AB16" s="11">
        <f>SUM(Q88:Q94)+SUM(R88:R94)</f>
        <v>120</v>
      </c>
      <c r="AC16" s="11">
        <f>100*SUM(R88:R94)/AB16</f>
        <v>82.5</v>
      </c>
      <c r="AD16" s="1">
        <f t="shared" si="9"/>
        <v>-0.41776687849560135</v>
      </c>
      <c r="AE16" s="1">
        <f t="shared" si="10"/>
        <v>0.0886172166505821</v>
      </c>
      <c r="AH16" s="8" t="s">
        <v>54</v>
      </c>
      <c r="AI16" s="15">
        <f>MINA(GFFL93:GFFL84!Z15)</f>
        <v>0</v>
      </c>
      <c r="AJ16" s="15">
        <f>MAXA(GFFL93:GFFL84!Z15)</f>
        <v>23.88224554997718</v>
      </c>
      <c r="AK16" s="15">
        <f>MINA(GFFL93:GFFL84!AA15)</f>
        <v>0</v>
      </c>
      <c r="AL16" s="15">
        <f>MAXA(GFFL93:GFFL84!AA15)</f>
        <v>3.672316384180791</v>
      </c>
      <c r="AM16" s="15">
        <f>AVERAGEA(GFFL93:GFFL84!AA15)</f>
        <v>1.5234575790450913</v>
      </c>
      <c r="AN16" s="15">
        <f>MINA(GFFL93:GFFL84!AC15)</f>
        <v>50</v>
      </c>
      <c r="AO16" s="15">
        <f>MAXA(GFFL93:GFFL84!AC15)</f>
        <v>100</v>
      </c>
      <c r="AP16" s="15">
        <f>AVERAGEA(GFFL93:GFFL84!AC15)</f>
        <v>91.14468049772843</v>
      </c>
      <c r="AQ16" s="15">
        <f>COUNTA(GFFL93:GFFL84!AC15)</f>
        <v>10</v>
      </c>
    </row>
    <row r="17" spans="1:44" ht="15">
      <c r="A17" s="17">
        <v>32760</v>
      </c>
      <c r="B17" s="1">
        <f>SUM(GFFL99:GFFL84!B17)</f>
        <v>5</v>
      </c>
      <c r="C17" s="1">
        <f>SUM(GFFL99:GFFL84!C17)</f>
        <v>6</v>
      </c>
      <c r="D17" s="1">
        <f>SUM(GFFL99:GFFL84!D17)</f>
        <v>71</v>
      </c>
      <c r="E17" s="1">
        <f>SUM(GFFL99:GFFL84!E17)</f>
        <v>67</v>
      </c>
      <c r="F17" s="1">
        <f>SUM(GFFL99:GFFL84!F17)</f>
        <v>5.130597014925373</v>
      </c>
      <c r="G17" s="1">
        <f>SUM(GFFL99:GFFL84!G17)</f>
        <v>9.130597014925373</v>
      </c>
      <c r="H17" s="1">
        <f>SUM(GFFL99:GFFL84!H17)</f>
        <v>56.884328358208954</v>
      </c>
      <c r="I17" s="1">
        <f>SUM(GFFL99:GFFL84!I17)</f>
        <v>72.88432835820896</v>
      </c>
      <c r="J17" s="9">
        <f t="shared" si="0"/>
        <v>127</v>
      </c>
      <c r="K17" s="9">
        <f t="shared" si="1"/>
        <v>115.50746268656717</v>
      </c>
      <c r="L17" s="9">
        <f t="shared" si="7"/>
        <v>852.7826086956522</v>
      </c>
      <c r="M17" s="9">
        <f t="shared" si="7"/>
        <v>732.6455223880596</v>
      </c>
      <c r="N17" s="5">
        <f t="shared" si="2"/>
        <v>124.10523788704982</v>
      </c>
      <c r="O17" s="11">
        <f t="shared" si="8"/>
        <v>811.3562080985135</v>
      </c>
      <c r="P17" s="5">
        <f t="shared" si="3"/>
        <v>10.292763968950387</v>
      </c>
      <c r="Q17" s="9">
        <f t="shared" si="4"/>
        <v>25.261194029850742</v>
      </c>
      <c r="R17" s="9">
        <f t="shared" si="5"/>
        <v>267.7686567164179</v>
      </c>
      <c r="T17" s="8"/>
      <c r="W17" s="8" t="s">
        <v>56</v>
      </c>
      <c r="X17"/>
      <c r="Y17" s="8" t="s">
        <v>56</v>
      </c>
      <c r="Z17" s="11">
        <f>SUM(N95:N101)</f>
        <v>29.681988825029272</v>
      </c>
      <c r="AA17" s="5">
        <f t="shared" si="6"/>
        <v>0.37654201946767485</v>
      </c>
      <c r="AB17" s="11">
        <f>SUM(Q95:Q101)+SUM(R95:R101)</f>
        <v>82</v>
      </c>
      <c r="AC17" s="11">
        <f>100*SUM(R95:R101)/AB17</f>
        <v>85.36585365853658</v>
      </c>
      <c r="AD17" s="1">
        <f t="shared" si="9"/>
        <v>-0.32143830930167366</v>
      </c>
      <c r="AE17" s="1">
        <f t="shared" si="10"/>
        <v>0.05510371016600122</v>
      </c>
      <c r="AG17" s="8" t="s">
        <v>55</v>
      </c>
      <c r="AI17" s="15">
        <f>MINA(GFFL93:GFFL84!Z16)</f>
        <v>0</v>
      </c>
      <c r="AJ17" s="15">
        <f>MAXA(GFFL93:GFFL84!Z16)</f>
        <v>7.62671137189159</v>
      </c>
      <c r="AK17" s="15">
        <f>MINA(GFFL93:GFFL84!AA16)</f>
        <v>0</v>
      </c>
      <c r="AL17" s="15">
        <f>MAXA(GFFL93:GFFL84!AA16)</f>
        <v>1.2295081967213115</v>
      </c>
      <c r="AM17" s="15">
        <f>AVERAGEA(GFFL93:GFFL84!AA16)</f>
        <v>0.5406843784504083</v>
      </c>
      <c r="AN17" s="15">
        <f>MINA(GFFL93:GFFL84!AC16)</f>
        <v>50</v>
      </c>
      <c r="AO17" s="15">
        <f>MAXA(GFFL93:GFFL84!AC16)</f>
        <v>100</v>
      </c>
      <c r="AP17" s="15">
        <f>AVERAGEA(GFFL93:GFFL84!AC16)</f>
        <v>81.58730158730158</v>
      </c>
      <c r="AQ17" s="15">
        <f>COUNTA(GFFL93:GFFL84!AC16)</f>
        <v>9</v>
      </c>
      <c r="AR17" s="15"/>
    </row>
    <row r="18" spans="1:43" ht="15">
      <c r="A18" s="17">
        <v>32761</v>
      </c>
      <c r="B18" s="1">
        <f>SUM(GFFL99:GFFL84!B18)</f>
        <v>3</v>
      </c>
      <c r="C18" s="1">
        <f>SUM(GFFL99:GFFL84!C18)</f>
        <v>1</v>
      </c>
      <c r="D18" s="1">
        <f>SUM(GFFL99:GFFL84!D18)</f>
        <v>31</v>
      </c>
      <c r="E18" s="1">
        <f>SUM(GFFL99:GFFL84!E18)</f>
        <v>39</v>
      </c>
      <c r="F18" s="1">
        <f>SUM(GFFL99:GFFL84!F18)</f>
        <v>5.753731343283582</v>
      </c>
      <c r="G18" s="1">
        <f>SUM(GFFL99:GFFL84!G18)</f>
        <v>4</v>
      </c>
      <c r="H18" s="1">
        <f>SUM(GFFL99:GFFL84!H18)</f>
        <v>31.884328358208954</v>
      </c>
      <c r="I18" s="1">
        <f>SUM(GFFL99:GFFL84!I18)</f>
        <v>30.753731343283583</v>
      </c>
      <c r="J18" s="9">
        <f t="shared" si="0"/>
        <v>66</v>
      </c>
      <c r="K18" s="9">
        <f t="shared" si="1"/>
        <v>52.884328358208954</v>
      </c>
      <c r="L18" s="9">
        <f t="shared" si="7"/>
        <v>918.7826086956522</v>
      </c>
      <c r="M18" s="9">
        <f t="shared" si="7"/>
        <v>785.5298507462685</v>
      </c>
      <c r="N18" s="5">
        <f t="shared" si="2"/>
        <v>60.84005699654257</v>
      </c>
      <c r="O18" s="11">
        <f t="shared" si="8"/>
        <v>872.1962650950561</v>
      </c>
      <c r="P18" s="5">
        <f t="shared" si="3"/>
        <v>11.064573366934148</v>
      </c>
      <c r="Q18" s="9">
        <f t="shared" si="4"/>
        <v>13.753731343283583</v>
      </c>
      <c r="R18" s="9">
        <f t="shared" si="5"/>
        <v>132.63805970149255</v>
      </c>
      <c r="T18" s="8"/>
      <c r="Y18" s="8" t="s">
        <v>57</v>
      </c>
      <c r="Z18" s="9">
        <f>SUM(Z4:Z17)</f>
        <v>7882.782608695653</v>
      </c>
      <c r="AA18" s="9">
        <f>SUM(AA4:AA17)</f>
        <v>100.00000000000001</v>
      </c>
      <c r="AB18" s="9">
        <f>SUM(AB4:AB17)</f>
        <v>16603.37999443775</v>
      </c>
      <c r="AD18" s="16">
        <f>SUM(AD4:AD17)</f>
        <v>-96.5883946699107</v>
      </c>
      <c r="AE18" s="1">
        <f>SUM(AE4:AE17)</f>
        <v>3.411605330089275</v>
      </c>
      <c r="AG18"/>
      <c r="AH18" s="8" t="s">
        <v>56</v>
      </c>
      <c r="AI18" s="15">
        <f>MINA(GFFL93:GFFL84!Z17)</f>
        <v>-0.5424528301886793</v>
      </c>
      <c r="AJ18" s="15">
        <f>MAXA(GFFL93:GFFL84!Z17)</f>
        <v>6.41081081081081</v>
      </c>
      <c r="AK18" s="15">
        <f>MINA(GFFL93:GFFL84!AA17)</f>
        <v>-0.11792452830188681</v>
      </c>
      <c r="AL18" s="15">
        <f>MAXA(GFFL93:GFFL84!AA17)</f>
        <v>1.2295081967213115</v>
      </c>
      <c r="AM18" s="15">
        <f>AVERAGEA(GFFL93:GFFL84!AA17)</f>
        <v>0.494475395067093</v>
      </c>
      <c r="AN18" s="15">
        <f>MINA(GFFL93:GFFL84!AC17)</f>
        <v>33.333333333333336</v>
      </c>
      <c r="AO18" s="15">
        <f>MAXA(GFFL93:GFFL84!AC17)</f>
        <v>100</v>
      </c>
      <c r="AP18" s="15">
        <f>AVERAGEA(GFFL93:GFFL84!AC17)</f>
        <v>85.01443001443002</v>
      </c>
      <c r="AQ18" s="15">
        <f>COUNTA(GFFL93:GFFL84!AC17)</f>
        <v>10</v>
      </c>
    </row>
    <row r="19" spans="1:39" ht="15">
      <c r="A19" s="17">
        <v>32762</v>
      </c>
      <c r="B19" s="1">
        <f>SUM(GFFL99:GFFL84!B19)</f>
        <v>2</v>
      </c>
      <c r="C19" s="1">
        <f>SUM(GFFL99:GFFL84!C19)</f>
        <v>2</v>
      </c>
      <c r="D19" s="1">
        <f>SUM(GFFL99:GFFL84!D19)</f>
        <v>46</v>
      </c>
      <c r="E19" s="1">
        <f>SUM(GFFL99:GFFL84!E19)</f>
        <v>62</v>
      </c>
      <c r="F19" s="1">
        <f>SUM(GFFL99:GFFL84!F19)</f>
        <v>1</v>
      </c>
      <c r="G19" s="1">
        <f>SUM(GFFL99:GFFL84!G19)</f>
        <v>3.376865671641791</v>
      </c>
      <c r="H19" s="1">
        <f>SUM(GFFL99:GFFL84!H19)</f>
        <v>40.884328358208954</v>
      </c>
      <c r="I19" s="1">
        <f>SUM(GFFL99:GFFL84!I19)</f>
        <v>63.507462686567166</v>
      </c>
      <c r="J19" s="9">
        <f t="shared" si="0"/>
        <v>104</v>
      </c>
      <c r="K19" s="9">
        <f t="shared" si="1"/>
        <v>100.01492537313433</v>
      </c>
      <c r="L19" s="9">
        <f t="shared" si="7"/>
        <v>1022.7826086956522</v>
      </c>
      <c r="M19" s="9">
        <f t="shared" si="7"/>
        <v>885.5447761194029</v>
      </c>
      <c r="N19" s="5">
        <f t="shared" si="2"/>
        <v>104.406357501113</v>
      </c>
      <c r="O19" s="11">
        <f t="shared" si="8"/>
        <v>976.6026225961691</v>
      </c>
      <c r="P19" s="5">
        <f t="shared" si="3"/>
        <v>12.389059435926336</v>
      </c>
      <c r="Q19" s="9">
        <f t="shared" si="4"/>
        <v>8.376865671641792</v>
      </c>
      <c r="R19" s="9">
        <f t="shared" si="5"/>
        <v>212.39179104477614</v>
      </c>
      <c r="X19"/>
      <c r="Y19"/>
      <c r="Z19"/>
      <c r="AA19"/>
      <c r="AB19"/>
      <c r="AC19"/>
      <c r="AH19" s="8" t="s">
        <v>57</v>
      </c>
      <c r="AM19" s="1">
        <f>SUM(AM5:AM18)</f>
        <v>100</v>
      </c>
    </row>
    <row r="20" spans="1:22" ht="12.75">
      <c r="A20" s="17">
        <v>32763</v>
      </c>
      <c r="B20" s="1">
        <f>SUM(GFFL99:GFFL84!B20)</f>
        <v>3</v>
      </c>
      <c r="C20" s="1">
        <f>SUM(GFFL99:GFFL84!C20)</f>
        <v>1</v>
      </c>
      <c r="D20" s="1">
        <f>SUM(GFFL99:GFFL84!D20)</f>
        <v>77</v>
      </c>
      <c r="E20" s="1">
        <f>SUM(GFFL99:GFFL84!E20)</f>
        <v>84</v>
      </c>
      <c r="F20" s="1">
        <f>SUM(GFFL99:GFFL84!F20)</f>
        <v>1</v>
      </c>
      <c r="G20" s="1">
        <f>SUM(GFFL99:GFFL84!G20)</f>
        <v>4</v>
      </c>
      <c r="H20" s="1">
        <f>SUM(GFFL99:GFFL84!H20)</f>
        <v>42</v>
      </c>
      <c r="I20" s="1">
        <f>SUM(GFFL99:GFFL84!I20)</f>
        <v>67</v>
      </c>
      <c r="J20" s="9">
        <f t="shared" si="0"/>
        <v>157</v>
      </c>
      <c r="K20" s="9">
        <f t="shared" si="1"/>
        <v>104</v>
      </c>
      <c r="L20" s="9">
        <f t="shared" si="7"/>
        <v>1179.7826086956522</v>
      </c>
      <c r="M20" s="9">
        <f t="shared" si="7"/>
        <v>989.5447761194029</v>
      </c>
      <c r="N20" s="5">
        <f t="shared" si="2"/>
        <v>133.56894971263173</v>
      </c>
      <c r="O20" s="11">
        <f t="shared" si="8"/>
        <v>1110.171572308801</v>
      </c>
      <c r="P20" s="5">
        <f t="shared" si="3"/>
        <v>14.083498523530874</v>
      </c>
      <c r="Q20" s="9">
        <f t="shared" si="4"/>
        <v>9</v>
      </c>
      <c r="R20" s="9">
        <f t="shared" si="5"/>
        <v>270</v>
      </c>
      <c r="T20" s="20" t="s">
        <v>87</v>
      </c>
      <c r="V20" s="1">
        <v>14</v>
      </c>
    </row>
    <row r="21" spans="1:25" ht="15">
      <c r="A21" s="17">
        <v>32764</v>
      </c>
      <c r="B21" s="1">
        <f>SUM(GFFL99:GFFL84!B21)</f>
        <v>1</v>
      </c>
      <c r="C21" s="1">
        <f>SUM(GFFL99:GFFL84!C21)</f>
        <v>4</v>
      </c>
      <c r="D21" s="1">
        <f>SUM(GFFL99:GFFL84!D21)</f>
        <v>34</v>
      </c>
      <c r="E21" s="1">
        <f>SUM(GFFL99:GFFL84!E21)</f>
        <v>62</v>
      </c>
      <c r="F21" s="1">
        <f>SUM(GFFL99:GFFL84!F21)</f>
        <v>2</v>
      </c>
      <c r="G21" s="1">
        <f>SUM(GFFL99:GFFL84!G21)</f>
        <v>1</v>
      </c>
      <c r="H21" s="1">
        <f>SUM(GFFL99:GFFL84!H21)</f>
        <v>30</v>
      </c>
      <c r="I21" s="1">
        <f>SUM(GFFL99:GFFL84!I21)</f>
        <v>45</v>
      </c>
      <c r="J21" s="9">
        <f t="shared" si="0"/>
        <v>91</v>
      </c>
      <c r="K21" s="9">
        <f t="shared" si="1"/>
        <v>72</v>
      </c>
      <c r="L21" s="9">
        <f t="shared" si="7"/>
        <v>1270.7826086956522</v>
      </c>
      <c r="M21" s="9">
        <f t="shared" si="7"/>
        <v>1061.5447761194027</v>
      </c>
      <c r="N21" s="5">
        <f t="shared" si="2"/>
        <v>83.41662376689261</v>
      </c>
      <c r="O21" s="11">
        <f t="shared" si="8"/>
        <v>1193.5881960756935</v>
      </c>
      <c r="P21" s="5">
        <f t="shared" si="3"/>
        <v>15.141711440310718</v>
      </c>
      <c r="Q21" s="9">
        <f t="shared" si="4"/>
        <v>8</v>
      </c>
      <c r="R21" s="9">
        <f t="shared" si="5"/>
        <v>171</v>
      </c>
      <c r="T21" s="8" t="s">
        <v>88</v>
      </c>
      <c r="V21" s="1">
        <f>AB18/V20</f>
        <v>1185.9557138884106</v>
      </c>
      <c r="X21"/>
      <c r="Y21"/>
    </row>
    <row r="22" spans="1:25" ht="15">
      <c r="A22" s="17">
        <v>32765</v>
      </c>
      <c r="B22" s="1">
        <f>SUM(GFFL99:GFFL84!B22)</f>
        <v>1</v>
      </c>
      <c r="C22" s="1">
        <f>SUM(GFFL99:GFFL84!C22)</f>
        <v>3</v>
      </c>
      <c r="D22" s="1">
        <f>SUM(GFFL99:GFFL84!D22)</f>
        <v>87</v>
      </c>
      <c r="E22" s="1">
        <f>SUM(GFFL99:GFFL84!E22)</f>
        <v>81</v>
      </c>
      <c r="F22" s="1">
        <f>SUM(GFFL99:GFFL84!F22)</f>
        <v>2</v>
      </c>
      <c r="G22" s="1">
        <f>SUM(GFFL99:GFFL84!G22)</f>
        <v>5</v>
      </c>
      <c r="H22" s="1">
        <f>SUM(GFFL99:GFFL84!H22)</f>
        <v>80</v>
      </c>
      <c r="I22" s="1">
        <f>SUM(GFFL99:GFFL84!I22)</f>
        <v>95</v>
      </c>
      <c r="J22" s="9">
        <f t="shared" si="0"/>
        <v>164</v>
      </c>
      <c r="K22" s="9">
        <f t="shared" si="1"/>
        <v>168</v>
      </c>
      <c r="L22" s="9">
        <f t="shared" si="7"/>
        <v>1434.7826086956522</v>
      </c>
      <c r="M22" s="9">
        <f t="shared" si="7"/>
        <v>1229.5447761194027</v>
      </c>
      <c r="N22" s="5">
        <f t="shared" si="2"/>
        <v>169.9037981018917</v>
      </c>
      <c r="O22" s="11">
        <f t="shared" si="8"/>
        <v>1363.4919941775852</v>
      </c>
      <c r="P22" s="5">
        <f t="shared" si="3"/>
        <v>17.29708989657396</v>
      </c>
      <c r="Q22" s="9">
        <f t="shared" si="4"/>
        <v>11</v>
      </c>
      <c r="R22" s="9">
        <f t="shared" si="5"/>
        <v>343</v>
      </c>
      <c r="X22"/>
      <c r="Y22"/>
    </row>
    <row r="23" spans="1:25" ht="15">
      <c r="A23" s="17">
        <v>32766</v>
      </c>
      <c r="B23" s="1">
        <f>SUM(GFFL99:GFFL84!B23)</f>
        <v>2</v>
      </c>
      <c r="C23" s="1">
        <f>SUM(GFFL99:GFFL84!C23)</f>
        <v>1</v>
      </c>
      <c r="D23" s="1">
        <f>SUM(GFFL99:GFFL84!D23)</f>
        <v>51</v>
      </c>
      <c r="E23" s="1">
        <f>SUM(GFFL99:GFFL84!E23)</f>
        <v>72</v>
      </c>
      <c r="F23" s="1">
        <f>SUM(GFFL99:GFFL84!F23)</f>
        <v>1</v>
      </c>
      <c r="G23" s="1">
        <f>SUM(GFFL99:GFFL84!G23)</f>
        <v>1</v>
      </c>
      <c r="H23" s="1">
        <f>SUM(GFFL99:GFFL84!H23)</f>
        <v>56</v>
      </c>
      <c r="I23" s="1">
        <f>SUM(GFFL99:GFFL84!I23)</f>
        <v>74</v>
      </c>
      <c r="J23" s="9">
        <f t="shared" si="0"/>
        <v>120</v>
      </c>
      <c r="K23" s="9">
        <f t="shared" si="1"/>
        <v>128</v>
      </c>
      <c r="L23" s="9">
        <f t="shared" si="7"/>
        <v>1554.7826086956522</v>
      </c>
      <c r="M23" s="9">
        <f t="shared" si="7"/>
        <v>1357.5447761194027</v>
      </c>
      <c r="N23" s="5">
        <f t="shared" si="2"/>
        <v>126.91609014840103</v>
      </c>
      <c r="O23" s="11">
        <f t="shared" si="8"/>
        <v>1490.4080843259862</v>
      </c>
      <c r="P23" s="5">
        <f t="shared" si="3"/>
        <v>18.90713163498747</v>
      </c>
      <c r="Q23" s="9">
        <f t="shared" si="4"/>
        <v>5</v>
      </c>
      <c r="R23" s="9">
        <f t="shared" si="5"/>
        <v>253</v>
      </c>
      <c r="T23" s="8"/>
      <c r="U23"/>
      <c r="X23"/>
      <c r="Y23"/>
    </row>
    <row r="24" spans="1:25" ht="15">
      <c r="A24" s="17">
        <v>32767</v>
      </c>
      <c r="B24" s="1">
        <f>SUM(GFFL99:GFFL84!B24)</f>
        <v>3</v>
      </c>
      <c r="C24" s="1">
        <f>SUM(GFFL99:GFFL84!C24)</f>
        <v>2</v>
      </c>
      <c r="D24" s="1">
        <f>SUM(GFFL99:GFFL84!D24)</f>
        <v>93</v>
      </c>
      <c r="E24" s="1">
        <f>SUM(GFFL99:GFFL84!E24)</f>
        <v>123</v>
      </c>
      <c r="F24" s="1">
        <f>SUM(GFFL99:GFFL84!F24)</f>
        <v>1</v>
      </c>
      <c r="G24" s="1">
        <f>SUM(GFFL99:GFFL84!G24)</f>
        <v>2</v>
      </c>
      <c r="H24" s="1">
        <f>SUM(GFFL99:GFFL84!H24)</f>
        <v>84</v>
      </c>
      <c r="I24" s="1">
        <f>SUM(GFFL99:GFFL84!I24)</f>
        <v>96</v>
      </c>
      <c r="J24" s="9">
        <f t="shared" si="0"/>
        <v>211</v>
      </c>
      <c r="K24" s="9">
        <f t="shared" si="1"/>
        <v>177</v>
      </c>
      <c r="L24" s="9">
        <f t="shared" si="7"/>
        <v>1765.7826086956522</v>
      </c>
      <c r="M24" s="9">
        <f t="shared" si="7"/>
        <v>1534.5447761194027</v>
      </c>
      <c r="N24" s="5">
        <f t="shared" si="2"/>
        <v>198.56227007088546</v>
      </c>
      <c r="O24" s="11">
        <f t="shared" si="8"/>
        <v>1688.9703543968717</v>
      </c>
      <c r="P24" s="5">
        <f t="shared" si="3"/>
        <v>21.426067903150532</v>
      </c>
      <c r="Q24" s="9">
        <f t="shared" si="4"/>
        <v>8</v>
      </c>
      <c r="R24" s="9">
        <f t="shared" si="5"/>
        <v>396</v>
      </c>
      <c r="T24" s="8"/>
      <c r="X24"/>
      <c r="Y24"/>
    </row>
    <row r="25" spans="1:25" ht="15">
      <c r="A25" s="17">
        <v>32768</v>
      </c>
      <c r="B25" s="1">
        <f>SUM(GFFL99:GFFL84!B25)</f>
        <v>2</v>
      </c>
      <c r="C25" s="1">
        <f>SUM(GFFL99:GFFL84!C25)</f>
        <v>2</v>
      </c>
      <c r="D25" s="1">
        <f>SUM(GFFL99:GFFL84!D25)</f>
        <v>35</v>
      </c>
      <c r="E25" s="1">
        <f>SUM(GFFL99:GFFL84!E25)</f>
        <v>38</v>
      </c>
      <c r="F25" s="1">
        <f>SUM(GFFL99:GFFL84!F25)</f>
        <v>2</v>
      </c>
      <c r="G25" s="1">
        <f>SUM(GFFL99:GFFL84!G25)</f>
        <v>2</v>
      </c>
      <c r="H25" s="1">
        <f>SUM(GFFL99:GFFL84!H25)</f>
        <v>43</v>
      </c>
      <c r="I25" s="1">
        <f>SUM(GFFL99:GFFL84!I25)</f>
        <v>39</v>
      </c>
      <c r="J25" s="9">
        <f t="shared" si="0"/>
        <v>69</v>
      </c>
      <c r="K25" s="9">
        <f t="shared" si="1"/>
        <v>78</v>
      </c>
      <c r="L25" s="9">
        <f aca="true" t="shared" si="11" ref="L25:M44">L24+J25</f>
        <v>1834.7826086956522</v>
      </c>
      <c r="M25" s="9">
        <f t="shared" si="11"/>
        <v>1612.5447761194027</v>
      </c>
      <c r="N25" s="5">
        <f t="shared" si="2"/>
        <v>75.22848891860868</v>
      </c>
      <c r="O25" s="11">
        <f t="shared" si="8"/>
        <v>1764.1988433154804</v>
      </c>
      <c r="P25" s="5">
        <f t="shared" si="3"/>
        <v>22.38040715938757</v>
      </c>
      <c r="Q25" s="9">
        <f t="shared" si="4"/>
        <v>8</v>
      </c>
      <c r="R25" s="9">
        <f t="shared" si="5"/>
        <v>155</v>
      </c>
      <c r="S25" s="8" t="s">
        <v>58</v>
      </c>
      <c r="X25"/>
      <c r="Y25"/>
    </row>
    <row r="26" spans="1:25" ht="15">
      <c r="A26" s="17">
        <v>32769</v>
      </c>
      <c r="B26" s="1">
        <f>SUM(GFFL99:GFFL84!B26)</f>
        <v>2</v>
      </c>
      <c r="C26" s="1">
        <f>SUM(GFFL99:GFFL84!C26)</f>
        <v>3</v>
      </c>
      <c r="D26" s="1">
        <f>SUM(GFFL99:GFFL84!D26)</f>
        <v>75</v>
      </c>
      <c r="E26" s="1">
        <f>SUM(GFFL99:GFFL84!E26)</f>
        <v>74</v>
      </c>
      <c r="F26" s="1">
        <f>SUM(GFFL99:GFFL84!F26)</f>
        <v>2</v>
      </c>
      <c r="G26" s="1">
        <f>SUM(GFFL99:GFFL84!G26)</f>
        <v>1</v>
      </c>
      <c r="H26" s="1">
        <f>SUM(GFFL99:GFFL84!H26)</f>
        <v>56</v>
      </c>
      <c r="I26" s="1">
        <f>SUM(GFFL99:GFFL84!I26)</f>
        <v>59</v>
      </c>
      <c r="J26" s="9">
        <f t="shared" si="0"/>
        <v>144</v>
      </c>
      <c r="K26" s="9">
        <f t="shared" si="1"/>
        <v>112</v>
      </c>
      <c r="L26" s="9">
        <f t="shared" si="11"/>
        <v>1978.7826086956522</v>
      </c>
      <c r="M26" s="9">
        <f t="shared" si="11"/>
        <v>1724.5447761194027</v>
      </c>
      <c r="N26" s="5">
        <f t="shared" si="2"/>
        <v>131.010157572543</v>
      </c>
      <c r="O26" s="11">
        <f t="shared" si="8"/>
        <v>1895.2090008880234</v>
      </c>
      <c r="P26" s="5">
        <f t="shared" si="3"/>
        <v>24.042385728072478</v>
      </c>
      <c r="Q26" s="9">
        <f t="shared" si="4"/>
        <v>8</v>
      </c>
      <c r="R26" s="9">
        <f t="shared" si="5"/>
        <v>264</v>
      </c>
      <c r="T26" s="8"/>
      <c r="X26"/>
      <c r="Y26"/>
    </row>
    <row r="27" spans="1:25" ht="15">
      <c r="A27" s="17">
        <v>32770</v>
      </c>
      <c r="B27" s="1">
        <f>SUM(GFFL99:GFFL84!B27)</f>
        <v>2</v>
      </c>
      <c r="C27" s="1">
        <f>SUM(GFFL99:GFFL84!C27)</f>
        <v>2</v>
      </c>
      <c r="D27" s="1">
        <f>SUM(GFFL99:GFFL84!D27)</f>
        <v>61</v>
      </c>
      <c r="E27" s="1">
        <f>SUM(GFFL99:GFFL84!E27)</f>
        <v>79</v>
      </c>
      <c r="F27" s="1">
        <f>SUM(GFFL99:GFFL84!F27)</f>
        <v>2</v>
      </c>
      <c r="G27" s="1">
        <f>SUM(GFFL99:GFFL84!G27)</f>
        <v>1</v>
      </c>
      <c r="H27" s="1">
        <f>SUM(GFFL99:GFFL84!H27)</f>
        <v>89</v>
      </c>
      <c r="I27" s="1">
        <f>SUM(GFFL99:GFFL84!I27)</f>
        <v>86</v>
      </c>
      <c r="J27" s="9">
        <f t="shared" si="0"/>
        <v>136</v>
      </c>
      <c r="K27" s="9">
        <f t="shared" si="1"/>
        <v>172</v>
      </c>
      <c r="L27" s="9">
        <f t="shared" si="11"/>
        <v>2114.782608695652</v>
      </c>
      <c r="M27" s="9">
        <f t="shared" si="11"/>
        <v>1896.5447761194027</v>
      </c>
      <c r="N27" s="5">
        <f t="shared" si="2"/>
        <v>157.62159582946578</v>
      </c>
      <c r="O27" s="11">
        <f t="shared" si="8"/>
        <v>2052.8305967174892</v>
      </c>
      <c r="P27" s="5">
        <f t="shared" si="3"/>
        <v>26.041953693521513</v>
      </c>
      <c r="Q27" s="9">
        <f t="shared" si="4"/>
        <v>7</v>
      </c>
      <c r="R27" s="9">
        <f t="shared" si="5"/>
        <v>315</v>
      </c>
      <c r="T27" s="8"/>
      <c r="X27"/>
      <c r="Y27"/>
    </row>
    <row r="28" spans="1:21" ht="12.75">
      <c r="A28" s="17">
        <v>32771</v>
      </c>
      <c r="B28" s="1">
        <f>SUM(GFFL99:GFFL84!B28)</f>
        <v>2</v>
      </c>
      <c r="C28" s="1">
        <f>SUM(GFFL99:GFFL84!C28)</f>
        <v>4</v>
      </c>
      <c r="D28" s="1">
        <f>SUM(GFFL99:GFFL84!D28)</f>
        <v>68</v>
      </c>
      <c r="E28" s="1">
        <f>SUM(GFFL99:GFFL84!E28)</f>
        <v>73</v>
      </c>
      <c r="F28" s="1">
        <f>SUM(GFFL99:GFFL84!F28)</f>
        <v>2</v>
      </c>
      <c r="G28" s="1">
        <f>SUM(GFFL99:GFFL84!G28)</f>
        <v>1</v>
      </c>
      <c r="H28" s="1">
        <f>SUM(GFFL99:GFFL84!H28)</f>
        <v>63</v>
      </c>
      <c r="I28" s="1">
        <f>SUM(GFFL99:GFFL84!I28)</f>
        <v>85</v>
      </c>
      <c r="J28" s="9">
        <f t="shared" si="0"/>
        <v>135</v>
      </c>
      <c r="K28" s="9">
        <f t="shared" si="1"/>
        <v>145</v>
      </c>
      <c r="L28" s="9">
        <f t="shared" si="11"/>
        <v>2249.782608695652</v>
      </c>
      <c r="M28" s="9">
        <f t="shared" si="11"/>
        <v>2041.5447761194027</v>
      </c>
      <c r="N28" s="5">
        <f t="shared" si="2"/>
        <v>143.2923598449689</v>
      </c>
      <c r="O28" s="11">
        <f t="shared" si="8"/>
        <v>2196.122956562458</v>
      </c>
      <c r="P28" s="5">
        <f t="shared" si="3"/>
        <v>27.859742753020633</v>
      </c>
      <c r="Q28" s="9">
        <f t="shared" si="4"/>
        <v>9</v>
      </c>
      <c r="R28" s="9">
        <f t="shared" si="5"/>
        <v>289</v>
      </c>
      <c r="T28" s="8"/>
      <c r="U28" s="8"/>
    </row>
    <row r="29" spans="1:22" ht="12.75">
      <c r="A29" s="17">
        <v>32772</v>
      </c>
      <c r="B29" s="1">
        <f>SUM(GFFL99:GFFL84!B29)</f>
        <v>5</v>
      </c>
      <c r="C29" s="1">
        <f>SUM(GFFL99:GFFL84!C29)</f>
        <v>2</v>
      </c>
      <c r="D29" s="1">
        <f>SUM(GFFL99:GFFL84!D29)</f>
        <v>88</v>
      </c>
      <c r="E29" s="1">
        <f>SUM(GFFL99:GFFL84!E29)</f>
        <v>95</v>
      </c>
      <c r="F29" s="1">
        <f>SUM(GFFL99:GFFL84!F29)</f>
        <v>2</v>
      </c>
      <c r="G29" s="1">
        <f>SUM(GFFL99:GFFL84!G29)</f>
        <v>3</v>
      </c>
      <c r="H29" s="1">
        <f>SUM(GFFL99:GFFL84!H29)</f>
        <v>70</v>
      </c>
      <c r="I29" s="1">
        <f>SUM(GFFL99:GFFL84!I29)</f>
        <v>94</v>
      </c>
      <c r="J29" s="9">
        <f t="shared" si="0"/>
        <v>176</v>
      </c>
      <c r="K29" s="9">
        <f t="shared" si="1"/>
        <v>159</v>
      </c>
      <c r="L29" s="9">
        <f t="shared" si="11"/>
        <v>2425.782608695652</v>
      </c>
      <c r="M29" s="9">
        <f t="shared" si="11"/>
        <v>2200.5447761194027</v>
      </c>
      <c r="N29" s="5">
        <f t="shared" si="2"/>
        <v>171.43907338594494</v>
      </c>
      <c r="O29" s="11">
        <f t="shared" si="8"/>
        <v>2367.562029948403</v>
      </c>
      <c r="P29" s="5">
        <f t="shared" si="3"/>
        <v>30.03459752063565</v>
      </c>
      <c r="Q29" s="9">
        <f t="shared" si="4"/>
        <v>12</v>
      </c>
      <c r="R29" s="9">
        <f t="shared" si="5"/>
        <v>347</v>
      </c>
      <c r="V29" s="8"/>
    </row>
    <row r="30" spans="1:21" ht="12.75">
      <c r="A30" s="17">
        <v>32773</v>
      </c>
      <c r="B30" s="1">
        <f>SUM(GFFL99:GFFL84!B30)</f>
        <v>0</v>
      </c>
      <c r="C30" s="1">
        <f>SUM(GFFL99:GFFL84!C30)</f>
        <v>1</v>
      </c>
      <c r="D30" s="1">
        <f>SUM(GFFL99:GFFL84!D30)</f>
        <v>74</v>
      </c>
      <c r="E30" s="1">
        <f>SUM(GFFL99:GFFL84!E30)</f>
        <v>108</v>
      </c>
      <c r="F30" s="1">
        <f>SUM(GFFL99:GFFL84!F30)</f>
        <v>0</v>
      </c>
      <c r="G30" s="1">
        <f>SUM(GFFL99:GFFL84!G30)</f>
        <v>1</v>
      </c>
      <c r="H30" s="1">
        <f>SUM(GFFL99:GFFL84!H30)</f>
        <v>80</v>
      </c>
      <c r="I30" s="1">
        <f>SUM(GFFL99:GFFL84!I30)</f>
        <v>99</v>
      </c>
      <c r="J30" s="9">
        <f t="shared" si="0"/>
        <v>181</v>
      </c>
      <c r="K30" s="9">
        <f t="shared" si="1"/>
        <v>178</v>
      </c>
      <c r="L30" s="9">
        <f t="shared" si="11"/>
        <v>2606.782608695652</v>
      </c>
      <c r="M30" s="9">
        <f t="shared" si="11"/>
        <v>2378.5447761194027</v>
      </c>
      <c r="N30" s="5">
        <f t="shared" si="2"/>
        <v>183.72127565837084</v>
      </c>
      <c r="O30" s="11">
        <f t="shared" si="8"/>
        <v>2551.283305606774</v>
      </c>
      <c r="P30" s="5">
        <f t="shared" si="3"/>
        <v>32.36526277906488</v>
      </c>
      <c r="Q30" s="9">
        <f t="shared" si="4"/>
        <v>2</v>
      </c>
      <c r="R30" s="9">
        <f t="shared" si="5"/>
        <v>361</v>
      </c>
      <c r="T30" s="8"/>
      <c r="U30" s="8"/>
    </row>
    <row r="31" spans="1:22" ht="12.75">
      <c r="A31" s="17">
        <v>32774</v>
      </c>
      <c r="B31" s="1">
        <f>SUM(GFFL99:GFFL84!B31)</f>
        <v>0</v>
      </c>
      <c r="C31" s="1">
        <f>SUM(GFFL99:GFFL84!C31)</f>
        <v>1</v>
      </c>
      <c r="D31" s="1">
        <f>SUM(GFFL99:GFFL84!D31)</f>
        <v>126</v>
      </c>
      <c r="E31" s="1">
        <f>SUM(GFFL99:GFFL84!E31)</f>
        <v>153</v>
      </c>
      <c r="F31" s="1">
        <f>SUM(GFFL99:GFFL84!F31)</f>
        <v>2</v>
      </c>
      <c r="G31" s="1">
        <f>SUM(GFFL99:GFFL84!G31)</f>
        <v>2</v>
      </c>
      <c r="H31" s="1">
        <f>SUM(GFFL99:GFFL84!H31)</f>
        <v>117</v>
      </c>
      <c r="I31" s="1">
        <f>SUM(GFFL99:GFFL84!I31)</f>
        <v>127</v>
      </c>
      <c r="J31" s="9">
        <f t="shared" si="0"/>
        <v>278</v>
      </c>
      <c r="K31" s="9">
        <f t="shared" si="1"/>
        <v>240</v>
      </c>
      <c r="L31" s="9">
        <f t="shared" si="11"/>
        <v>2884.782608695652</v>
      </c>
      <c r="M31" s="9">
        <f t="shared" si="11"/>
        <v>2618.5447761194027</v>
      </c>
      <c r="N31" s="5">
        <f t="shared" si="2"/>
        <v>265.09086571319244</v>
      </c>
      <c r="O31" s="11">
        <f t="shared" si="8"/>
        <v>2816.374171319966</v>
      </c>
      <c r="P31" s="5">
        <f t="shared" si="3"/>
        <v>35.72817253913824</v>
      </c>
      <c r="Q31" s="9">
        <f t="shared" si="4"/>
        <v>5</v>
      </c>
      <c r="R31" s="9">
        <f t="shared" si="5"/>
        <v>523</v>
      </c>
      <c r="T31" s="8"/>
      <c r="V31" s="8"/>
    </row>
    <row r="32" spans="1:21" ht="12.75">
      <c r="A32" s="17">
        <v>32775</v>
      </c>
      <c r="B32" s="1">
        <f>SUM(GFFL99:GFFL84!B32)</f>
        <v>0</v>
      </c>
      <c r="C32" s="1">
        <f>SUM(GFFL99:GFFL84!C32)</f>
        <v>0</v>
      </c>
      <c r="D32" s="1">
        <f>SUM(GFFL99:GFFL84!D32)</f>
        <v>70</v>
      </c>
      <c r="E32" s="1">
        <f>SUM(GFFL99:GFFL84!E32)</f>
        <v>65</v>
      </c>
      <c r="F32" s="1">
        <f>SUM(GFFL99:GFFL84!F32)</f>
        <v>0</v>
      </c>
      <c r="G32" s="1">
        <f>SUM(GFFL99:GFFL84!G32)</f>
        <v>0</v>
      </c>
      <c r="H32" s="1">
        <f>SUM(GFFL99:GFFL84!H32)</f>
        <v>64</v>
      </c>
      <c r="I32" s="1">
        <f>SUM(GFFL99:GFFL84!I32)</f>
        <v>66</v>
      </c>
      <c r="J32" s="9">
        <f t="shared" si="0"/>
        <v>135</v>
      </c>
      <c r="K32" s="9">
        <f t="shared" si="1"/>
        <v>130</v>
      </c>
      <c r="L32" s="9">
        <f t="shared" si="11"/>
        <v>3019.782608695652</v>
      </c>
      <c r="M32" s="9">
        <f t="shared" si="11"/>
        <v>2748.5447761194027</v>
      </c>
      <c r="N32" s="5">
        <f t="shared" si="2"/>
        <v>135.6159834247027</v>
      </c>
      <c r="O32" s="11">
        <f t="shared" si="8"/>
        <v>2951.990154744669</v>
      </c>
      <c r="P32" s="5">
        <f t="shared" si="3"/>
        <v>37.448580041878486</v>
      </c>
      <c r="Q32" s="9">
        <f t="shared" si="4"/>
        <v>0</v>
      </c>
      <c r="R32" s="9">
        <f t="shared" si="5"/>
        <v>265</v>
      </c>
      <c r="U32" s="8"/>
    </row>
    <row r="33" spans="1:38" ht="12.75">
      <c r="A33" s="17">
        <v>32776</v>
      </c>
      <c r="B33" s="1">
        <f>SUM(GFFL99:GFFL84!B33)</f>
        <v>1</v>
      </c>
      <c r="C33" s="1">
        <f>SUM(GFFL99:GFFL84!C33)</f>
        <v>3</v>
      </c>
      <c r="D33" s="1">
        <f>SUM(GFFL99:GFFL84!D33)</f>
        <v>113</v>
      </c>
      <c r="E33" s="1">
        <f>SUM(GFFL99:GFFL84!E33)</f>
        <v>77</v>
      </c>
      <c r="F33" s="1">
        <f>SUM(GFFL99:GFFL84!F33)</f>
        <v>0</v>
      </c>
      <c r="G33" s="1">
        <f>SUM(GFFL99:GFFL84!G33)</f>
        <v>3</v>
      </c>
      <c r="H33" s="1">
        <f>SUM(GFFL99:GFFL84!H33)</f>
        <v>113</v>
      </c>
      <c r="I33" s="1">
        <f>SUM(GFFL99:GFFL84!I33)</f>
        <v>120</v>
      </c>
      <c r="J33" s="9">
        <f t="shared" si="0"/>
        <v>186</v>
      </c>
      <c r="K33" s="9">
        <f t="shared" si="1"/>
        <v>230</v>
      </c>
      <c r="L33" s="9">
        <f t="shared" si="11"/>
        <v>3205.782608695652</v>
      </c>
      <c r="M33" s="9">
        <f t="shared" si="11"/>
        <v>2978.5447761194027</v>
      </c>
      <c r="N33" s="5">
        <f t="shared" si="2"/>
        <v>212.89150605538237</v>
      </c>
      <c r="O33" s="11">
        <f t="shared" si="8"/>
        <v>3164.881660800051</v>
      </c>
      <c r="P33" s="5">
        <f t="shared" si="3"/>
        <v>40.149295215991465</v>
      </c>
      <c r="Q33" s="9">
        <f t="shared" si="4"/>
        <v>7</v>
      </c>
      <c r="R33" s="9">
        <f t="shared" si="5"/>
        <v>423</v>
      </c>
      <c r="V33" s="8"/>
      <c r="AK33" s="1" t="s">
        <v>59</v>
      </c>
      <c r="AL33" s="1" t="s">
        <v>60</v>
      </c>
    </row>
    <row r="34" spans="1:38" ht="12.75">
      <c r="A34" s="17">
        <v>32777</v>
      </c>
      <c r="B34" s="1">
        <f>SUM(GFFL99:GFFL84!B34)</f>
        <v>1</v>
      </c>
      <c r="C34" s="1">
        <f>SUM(GFFL99:GFFL84!C34)</f>
        <v>4</v>
      </c>
      <c r="D34" s="1">
        <f>SUM(GFFL99:GFFL84!D34)</f>
        <v>108</v>
      </c>
      <c r="E34" s="1">
        <f>SUM(GFFL99:GFFL84!E34)</f>
        <v>89</v>
      </c>
      <c r="F34" s="1">
        <f>SUM(GFFL99:GFFL84!F34)</f>
        <v>3</v>
      </c>
      <c r="G34" s="1">
        <f>SUM(GFFL99:GFFL84!G34)</f>
        <v>1</v>
      </c>
      <c r="H34" s="1">
        <f>SUM(GFFL99:GFFL84!H34)</f>
        <v>96</v>
      </c>
      <c r="I34" s="1">
        <f>SUM(GFFL99:GFFL84!I34)</f>
        <v>83</v>
      </c>
      <c r="J34" s="9">
        <f t="shared" si="0"/>
        <v>192</v>
      </c>
      <c r="K34" s="9">
        <f t="shared" si="1"/>
        <v>175</v>
      </c>
      <c r="L34" s="9">
        <f t="shared" si="11"/>
        <v>3397.782608695652</v>
      </c>
      <c r="M34" s="9">
        <f t="shared" si="11"/>
        <v>3153.5447761194027</v>
      </c>
      <c r="N34" s="5">
        <f t="shared" si="2"/>
        <v>187.8153430825128</v>
      </c>
      <c r="O34" s="11">
        <f t="shared" si="8"/>
        <v>3352.697003882564</v>
      </c>
      <c r="P34" s="5">
        <f t="shared" si="3"/>
        <v>42.531897304692095</v>
      </c>
      <c r="Q34" s="9">
        <f t="shared" si="4"/>
        <v>9</v>
      </c>
      <c r="R34" s="9">
        <f t="shared" si="5"/>
        <v>376</v>
      </c>
      <c r="U34" s="8"/>
      <c r="AH34" s="1">
        <v>1984</v>
      </c>
      <c r="AI34" s="1">
        <f>GFFL84!Z18</f>
        <v>360</v>
      </c>
      <c r="AK34" s="16">
        <f aca="true" t="shared" si="12" ref="AK34:AK43">AI34/$AI$47</f>
        <v>0.6290506384595155</v>
      </c>
      <c r="AL34" s="1" t="e">
        <f aca="true" t="shared" si="13" ref="AL34:AL43">AI34/$AI$48</f>
        <v>#DIV/0!</v>
      </c>
    </row>
    <row r="35" spans="1:38" ht="15">
      <c r="A35" s="17">
        <v>32778</v>
      </c>
      <c r="B35" s="1">
        <f>SUM(GFFL99:GFFL84!B35)</f>
        <v>0</v>
      </c>
      <c r="C35" s="1">
        <f>SUM(GFFL99:GFFL84!C35)</f>
        <v>1</v>
      </c>
      <c r="D35" s="1">
        <f>SUM(GFFL99:GFFL84!D35)</f>
        <v>80</v>
      </c>
      <c r="E35" s="1">
        <f>SUM(GFFL99:GFFL84!E35)</f>
        <v>88</v>
      </c>
      <c r="F35" s="1">
        <f>SUM(GFFL99:GFFL84!F35)</f>
        <v>5</v>
      </c>
      <c r="G35" s="1">
        <f>SUM(GFFL99:GFFL84!G35)</f>
        <v>1</v>
      </c>
      <c r="H35" s="1">
        <f>SUM(GFFL99:GFFL84!H35)</f>
        <v>96</v>
      </c>
      <c r="I35" s="1">
        <f>SUM(GFFL99:GFFL84!I35)</f>
        <v>75</v>
      </c>
      <c r="J35" s="9">
        <f t="shared" si="0"/>
        <v>167</v>
      </c>
      <c r="K35" s="9">
        <f t="shared" si="1"/>
        <v>165</v>
      </c>
      <c r="L35" s="9">
        <f t="shared" si="11"/>
        <v>3564.782608695652</v>
      </c>
      <c r="M35" s="9">
        <f t="shared" si="11"/>
        <v>3318.5447761194027</v>
      </c>
      <c r="N35" s="5">
        <f t="shared" si="2"/>
        <v>169.9037981018917</v>
      </c>
      <c r="O35" s="11">
        <f t="shared" si="8"/>
        <v>3522.6008019844558</v>
      </c>
      <c r="P35" s="5">
        <f t="shared" si="3"/>
        <v>44.68727576095534</v>
      </c>
      <c r="Q35" s="9">
        <f t="shared" si="4"/>
        <v>7</v>
      </c>
      <c r="R35" s="9">
        <f t="shared" si="5"/>
        <v>339</v>
      </c>
      <c r="U35"/>
      <c r="V35" s="8"/>
      <c r="AH35" s="1">
        <v>1985</v>
      </c>
      <c r="AI35" s="15">
        <f>GFFL85!Z18</f>
        <v>618.7826086956522</v>
      </c>
      <c r="AK35" s="16">
        <f t="shared" si="12"/>
        <v>1.0812377640767905</v>
      </c>
      <c r="AL35" s="1" t="e">
        <f t="shared" si="13"/>
        <v>#DIV/0!</v>
      </c>
    </row>
    <row r="36" spans="1:38" ht="12.75">
      <c r="A36" s="17">
        <v>32779</v>
      </c>
      <c r="B36" s="1">
        <f>SUM(GFFL99:GFFL84!B36)</f>
        <v>1</v>
      </c>
      <c r="C36" s="1">
        <f>SUM(GFFL99:GFFL84!C36)</f>
        <v>5</v>
      </c>
      <c r="D36" s="1">
        <f>SUM(GFFL99:GFFL84!D36)</f>
        <v>83</v>
      </c>
      <c r="E36" s="1">
        <f>SUM(GFFL99:GFFL84!E36)</f>
        <v>69</v>
      </c>
      <c r="F36" s="1">
        <f>SUM(GFFL99:GFFL84!F36)</f>
        <v>1</v>
      </c>
      <c r="G36" s="1">
        <f>SUM(GFFL99:GFFL84!G36)</f>
        <v>1</v>
      </c>
      <c r="H36" s="1">
        <f>SUM(GFFL99:GFFL84!H36)</f>
        <v>60</v>
      </c>
      <c r="I36" s="1">
        <f>SUM(GFFL99:GFFL84!I36)</f>
        <v>90</v>
      </c>
      <c r="J36" s="9">
        <f aca="true" t="shared" si="14" ref="J36:J67">-B36-C36+D36+E36</f>
        <v>146</v>
      </c>
      <c r="K36" s="9">
        <f aca="true" t="shared" si="15" ref="K36:K67">-F36-G36+H36+I36</f>
        <v>148</v>
      </c>
      <c r="L36" s="9">
        <f t="shared" si="11"/>
        <v>3710.782608695652</v>
      </c>
      <c r="M36" s="9">
        <f t="shared" si="11"/>
        <v>3466.5447761194027</v>
      </c>
      <c r="N36" s="5">
        <f aca="true" t="shared" si="16" ref="N36:N67">(+J36+K36)*($J$103/($J$103+$K$103))</f>
        <v>150.45697783721735</v>
      </c>
      <c r="O36" s="11">
        <f t="shared" si="8"/>
        <v>3673.057779821673</v>
      </c>
      <c r="P36" s="5">
        <f aca="true" t="shared" si="17" ref="P36:P67">O36*100/$N$103</f>
        <v>46.59595427342941</v>
      </c>
      <c r="Q36" s="9">
        <f aca="true" t="shared" si="18" ref="Q36:Q67">+B36+C36+F36+G36</f>
        <v>8</v>
      </c>
      <c r="R36" s="9">
        <f aca="true" t="shared" si="19" ref="R36:R67">D36+E36+H36+I36</f>
        <v>302</v>
      </c>
      <c r="V36" s="8"/>
      <c r="AH36" s="1">
        <v>1986</v>
      </c>
      <c r="AI36" s="1">
        <f>GFFL86!Z18</f>
        <v>1706</v>
      </c>
      <c r="AK36" s="16">
        <f t="shared" si="12"/>
        <v>2.9810010811442593</v>
      </c>
      <c r="AL36" s="1" t="e">
        <f t="shared" si="13"/>
        <v>#DIV/0!</v>
      </c>
    </row>
    <row r="37" spans="1:38" ht="12.75">
      <c r="A37" s="17">
        <v>32780</v>
      </c>
      <c r="B37" s="1">
        <f>SUM(GFFL99:GFFL84!B37)</f>
        <v>5</v>
      </c>
      <c r="C37" s="1">
        <f>SUM(GFFL99:GFFL84!C37)</f>
        <v>1</v>
      </c>
      <c r="D37" s="1">
        <f>SUM(GFFL99:GFFL84!D37)</f>
        <v>61</v>
      </c>
      <c r="E37" s="1">
        <f>SUM(GFFL99:GFFL84!E37)</f>
        <v>78</v>
      </c>
      <c r="F37" s="1">
        <f>SUM(GFFL99:GFFL84!F37)</f>
        <v>1</v>
      </c>
      <c r="G37" s="1">
        <f>SUM(GFFL99:GFFL84!G37)</f>
        <v>3</v>
      </c>
      <c r="H37" s="1">
        <f>SUM(GFFL99:GFFL84!H37)</f>
        <v>69</v>
      </c>
      <c r="I37" s="1">
        <f>SUM(GFFL99:GFFL84!I37)</f>
        <v>81</v>
      </c>
      <c r="J37" s="9">
        <f t="shared" si="14"/>
        <v>133</v>
      </c>
      <c r="K37" s="9">
        <f t="shared" si="15"/>
        <v>146</v>
      </c>
      <c r="L37" s="9">
        <f t="shared" si="11"/>
        <v>3843.782608695652</v>
      </c>
      <c r="M37" s="9">
        <f t="shared" si="11"/>
        <v>3612.5447761194027</v>
      </c>
      <c r="N37" s="5">
        <f t="shared" si="16"/>
        <v>142.78060141695116</v>
      </c>
      <c r="O37" s="11">
        <f aca="true" t="shared" si="20" ref="O37:O68">O36+N37</f>
        <v>3815.838381238624</v>
      </c>
      <c r="P37" s="5">
        <f t="shared" si="17"/>
        <v>48.407251229144606</v>
      </c>
      <c r="Q37" s="9">
        <f t="shared" si="18"/>
        <v>10</v>
      </c>
      <c r="R37" s="9">
        <f t="shared" si="19"/>
        <v>289</v>
      </c>
      <c r="AH37" s="1">
        <v>1987</v>
      </c>
      <c r="AI37" s="1">
        <f>GFFL87!Z18</f>
        <v>687</v>
      </c>
      <c r="AK37" s="16">
        <f t="shared" si="12"/>
        <v>1.2004383017269087</v>
      </c>
      <c r="AL37" s="1" t="e">
        <f t="shared" si="13"/>
        <v>#DIV/0!</v>
      </c>
    </row>
    <row r="38" spans="1:38" ht="12.75">
      <c r="A38" s="17">
        <v>32781</v>
      </c>
      <c r="B38" s="1">
        <f>SUM(GFFL99:GFFL84!B38)</f>
        <v>1</v>
      </c>
      <c r="C38" s="1">
        <f>SUM(GFFL99:GFFL84!C38)</f>
        <v>2</v>
      </c>
      <c r="D38" s="1">
        <f>SUM(GFFL99:GFFL84!D38)</f>
        <v>110</v>
      </c>
      <c r="E38" s="1">
        <f>SUM(GFFL99:GFFL84!E38)</f>
        <v>148</v>
      </c>
      <c r="F38" s="1">
        <f>SUM(GFFL99:GFFL84!F38)</f>
        <v>0</v>
      </c>
      <c r="G38" s="1">
        <f>SUM(GFFL99:GFFL84!G38)</f>
        <v>6</v>
      </c>
      <c r="H38" s="1">
        <f>SUM(GFFL99:GFFL84!H38)</f>
        <v>121</v>
      </c>
      <c r="I38" s="1">
        <f>SUM(GFFL99:GFFL84!I38)</f>
        <v>120</v>
      </c>
      <c r="J38" s="9">
        <f t="shared" si="14"/>
        <v>255</v>
      </c>
      <c r="K38" s="9">
        <f t="shared" si="15"/>
        <v>235</v>
      </c>
      <c r="L38" s="9">
        <f t="shared" si="11"/>
        <v>4098.782608695652</v>
      </c>
      <c r="M38" s="9">
        <f t="shared" si="11"/>
        <v>3847.5447761194027</v>
      </c>
      <c r="N38" s="5">
        <f t="shared" si="16"/>
        <v>250.76162972869557</v>
      </c>
      <c r="O38" s="11">
        <f t="shared" si="20"/>
        <v>4066.6000109673196</v>
      </c>
      <c r="P38" s="5">
        <f t="shared" si="17"/>
        <v>51.588382083268066</v>
      </c>
      <c r="Q38" s="9">
        <f t="shared" si="18"/>
        <v>9</v>
      </c>
      <c r="R38" s="9">
        <f t="shared" si="19"/>
        <v>499</v>
      </c>
      <c r="AH38" s="1">
        <v>1988</v>
      </c>
      <c r="AI38" s="1">
        <f>GFFL88!Z18</f>
        <v>969</v>
      </c>
      <c r="AK38" s="16">
        <f t="shared" si="12"/>
        <v>1.6931946351868625</v>
      </c>
      <c r="AL38" s="1" t="e">
        <f t="shared" si="13"/>
        <v>#DIV/0!</v>
      </c>
    </row>
    <row r="39" spans="1:38" ht="12.75">
      <c r="A39" s="17">
        <v>32782</v>
      </c>
      <c r="B39" s="1">
        <f>SUM(GFFL99:GFFL84!B39)</f>
        <v>0</v>
      </c>
      <c r="C39" s="1">
        <f>SUM(GFFL99:GFFL84!C39)</f>
        <v>0</v>
      </c>
      <c r="D39" s="1">
        <f>SUM(GFFL99:GFFL84!D39)</f>
        <v>66</v>
      </c>
      <c r="E39" s="1">
        <f>SUM(GFFL99:GFFL84!E39)</f>
        <v>95</v>
      </c>
      <c r="F39" s="1">
        <f>SUM(GFFL99:GFFL84!F39)</f>
        <v>2</v>
      </c>
      <c r="G39" s="1">
        <f>SUM(GFFL99:GFFL84!G39)</f>
        <v>1</v>
      </c>
      <c r="H39" s="1">
        <f>SUM(GFFL99:GFFL84!H39)</f>
        <v>88</v>
      </c>
      <c r="I39" s="1">
        <f>SUM(GFFL99:GFFL84!I39)</f>
        <v>79</v>
      </c>
      <c r="J39" s="9">
        <f t="shared" si="14"/>
        <v>161</v>
      </c>
      <c r="K39" s="9">
        <f t="shared" si="15"/>
        <v>164</v>
      </c>
      <c r="L39" s="9">
        <f t="shared" si="11"/>
        <v>4259.782608695652</v>
      </c>
      <c r="M39" s="9">
        <f t="shared" si="11"/>
        <v>4011.5447761194027</v>
      </c>
      <c r="N39" s="5">
        <f t="shared" si="16"/>
        <v>166.32148910576748</v>
      </c>
      <c r="O39" s="11">
        <f t="shared" si="20"/>
        <v>4232.921500073087</v>
      </c>
      <c r="P39" s="5">
        <f t="shared" si="17"/>
        <v>53.698315813043834</v>
      </c>
      <c r="Q39" s="9">
        <f t="shared" si="18"/>
        <v>3</v>
      </c>
      <c r="R39" s="9">
        <f t="shared" si="19"/>
        <v>328</v>
      </c>
      <c r="S39" s="8" t="s">
        <v>61</v>
      </c>
      <c r="AH39" s="1">
        <v>1989</v>
      </c>
      <c r="AI39" s="1">
        <f>GFFL89!Z18</f>
        <v>426.00000000000006</v>
      </c>
      <c r="AK39" s="16">
        <f t="shared" si="12"/>
        <v>0.7443765888437601</v>
      </c>
      <c r="AL39" s="1" t="e">
        <f t="shared" si="13"/>
        <v>#DIV/0!</v>
      </c>
    </row>
    <row r="40" spans="1:38" ht="12.75">
      <c r="A40" s="17">
        <v>32783</v>
      </c>
      <c r="B40" s="1">
        <f>SUM(GFFL99:GFFL84!B40)</f>
        <v>2</v>
      </c>
      <c r="C40" s="1">
        <f>SUM(GFFL99:GFFL84!C40)</f>
        <v>0</v>
      </c>
      <c r="D40" s="1">
        <f>SUM(GFFL99:GFFL84!D40)</f>
        <v>106</v>
      </c>
      <c r="E40" s="1">
        <f>SUM(GFFL99:GFFL84!E40)</f>
        <v>112</v>
      </c>
      <c r="F40" s="1">
        <f>SUM(GFFL99:GFFL84!F40)</f>
        <v>3</v>
      </c>
      <c r="G40" s="1">
        <f>SUM(GFFL99:GFFL84!G40)</f>
        <v>1</v>
      </c>
      <c r="H40" s="1">
        <f>SUM(GFFL99:GFFL84!H40)</f>
        <v>101</v>
      </c>
      <c r="I40" s="1">
        <f>SUM(GFFL99:GFFL84!I40)</f>
        <v>77</v>
      </c>
      <c r="J40" s="9">
        <f t="shared" si="14"/>
        <v>216</v>
      </c>
      <c r="K40" s="9">
        <f t="shared" si="15"/>
        <v>174</v>
      </c>
      <c r="L40" s="9">
        <f t="shared" si="11"/>
        <v>4475.782608695652</v>
      </c>
      <c r="M40" s="9">
        <f t="shared" si="11"/>
        <v>4185.544776119403</v>
      </c>
      <c r="N40" s="5">
        <f t="shared" si="16"/>
        <v>199.58578692692097</v>
      </c>
      <c r="O40" s="11">
        <f t="shared" si="20"/>
        <v>4432.507287000009</v>
      </c>
      <c r="P40" s="5">
        <f t="shared" si="17"/>
        <v>56.23023628877475</v>
      </c>
      <c r="Q40" s="9">
        <f t="shared" si="18"/>
        <v>6</v>
      </c>
      <c r="R40" s="9">
        <f t="shared" si="19"/>
        <v>396</v>
      </c>
      <c r="AH40" s="1">
        <v>1990</v>
      </c>
      <c r="AI40" s="1">
        <f>GFFL90!Z18</f>
        <v>354</v>
      </c>
      <c r="AK40" s="16">
        <f t="shared" si="12"/>
        <v>0.6185664611518569</v>
      </c>
      <c r="AL40" s="1" t="e">
        <f t="shared" si="13"/>
        <v>#DIV/0!</v>
      </c>
    </row>
    <row r="41" spans="1:38" ht="12.75">
      <c r="A41" s="17">
        <v>32784</v>
      </c>
      <c r="B41" s="1">
        <f>SUM(GFFL99:GFFL84!B41)</f>
        <v>0</v>
      </c>
      <c r="C41" s="1">
        <f>SUM(GFFL99:GFFL84!C41)</f>
        <v>3</v>
      </c>
      <c r="D41" s="1">
        <f>SUM(GFFL99:GFFL84!D41)</f>
        <v>79</v>
      </c>
      <c r="E41" s="1">
        <f>SUM(GFFL99:GFFL84!E41)</f>
        <v>110</v>
      </c>
      <c r="F41" s="1">
        <f>SUM(GFFL99:GFFL84!F41)</f>
        <v>1</v>
      </c>
      <c r="G41" s="1">
        <f>SUM(GFFL99:GFFL84!G41)</f>
        <v>0</v>
      </c>
      <c r="H41" s="1">
        <f>SUM(GFFL99:GFFL84!H41)</f>
        <v>104</v>
      </c>
      <c r="I41" s="1">
        <f>SUM(GFFL99:GFFL84!I41)</f>
        <v>85</v>
      </c>
      <c r="J41" s="9">
        <f t="shared" si="14"/>
        <v>186</v>
      </c>
      <c r="K41" s="9">
        <f t="shared" si="15"/>
        <v>188</v>
      </c>
      <c r="L41" s="9">
        <f t="shared" si="11"/>
        <v>4661.782608695652</v>
      </c>
      <c r="M41" s="9">
        <f t="shared" si="11"/>
        <v>4373.544776119403</v>
      </c>
      <c r="N41" s="5">
        <f t="shared" si="16"/>
        <v>191.39765207863704</v>
      </c>
      <c r="O41" s="11">
        <f t="shared" si="20"/>
        <v>4623.904939078646</v>
      </c>
      <c r="P41" s="5">
        <f t="shared" si="17"/>
        <v>58.65828310396286</v>
      </c>
      <c r="Q41" s="9">
        <f t="shared" si="18"/>
        <v>4</v>
      </c>
      <c r="R41" s="9">
        <f t="shared" si="19"/>
        <v>378</v>
      </c>
      <c r="AH41" s="1">
        <v>1991</v>
      </c>
      <c r="AI41" s="1">
        <f>GFFL91!Z18</f>
        <v>244</v>
      </c>
      <c r="AK41" s="16">
        <f t="shared" si="12"/>
        <v>0.4263565438447827</v>
      </c>
      <c r="AL41" s="1" t="e">
        <f t="shared" si="13"/>
        <v>#DIV/0!</v>
      </c>
    </row>
    <row r="42" spans="1:38" ht="12.75">
      <c r="A42" s="17">
        <v>32785</v>
      </c>
      <c r="B42" s="1">
        <f>SUM(GFFL99:GFFL84!B42)</f>
        <v>3</v>
      </c>
      <c r="C42" s="1">
        <f>SUM(GFFL99:GFFL84!C42)</f>
        <v>0</v>
      </c>
      <c r="D42" s="1">
        <f>SUM(GFFL99:GFFL84!D42)</f>
        <v>62</v>
      </c>
      <c r="E42" s="1">
        <f>SUM(GFFL99:GFFL84!E42)</f>
        <v>66</v>
      </c>
      <c r="F42" s="1">
        <f>SUM(GFFL99:GFFL84!F42)</f>
        <v>0</v>
      </c>
      <c r="G42" s="1">
        <f>SUM(GFFL99:GFFL84!G42)</f>
        <v>1</v>
      </c>
      <c r="H42" s="1">
        <f>SUM(GFFL99:GFFL84!H42)</f>
        <v>50</v>
      </c>
      <c r="I42" s="1">
        <f>SUM(GFFL99:GFFL84!I42)</f>
        <v>48</v>
      </c>
      <c r="J42" s="9">
        <f t="shared" si="14"/>
        <v>125</v>
      </c>
      <c r="K42" s="9">
        <f t="shared" si="15"/>
        <v>97</v>
      </c>
      <c r="L42" s="9">
        <f t="shared" si="11"/>
        <v>4786.782608695652</v>
      </c>
      <c r="M42" s="9">
        <f t="shared" si="11"/>
        <v>4470.544776119403</v>
      </c>
      <c r="N42" s="5">
        <f t="shared" si="16"/>
        <v>113.61037101993963</v>
      </c>
      <c r="O42" s="11">
        <f t="shared" si="20"/>
        <v>4737.515310098585</v>
      </c>
      <c r="P42" s="5">
        <f t="shared" si="17"/>
        <v>60.09953014399431</v>
      </c>
      <c r="Q42" s="9">
        <f t="shared" si="18"/>
        <v>4</v>
      </c>
      <c r="R42" s="9">
        <f t="shared" si="19"/>
        <v>226</v>
      </c>
      <c r="AH42" s="1">
        <v>1992</v>
      </c>
      <c r="AI42" s="1">
        <f>GFFL92!Z18</f>
        <v>373.99999999999994</v>
      </c>
      <c r="AK42" s="16">
        <f t="shared" si="12"/>
        <v>0.6535137188440521</v>
      </c>
      <c r="AL42" s="1" t="e">
        <f t="shared" si="13"/>
        <v>#DIV/0!</v>
      </c>
    </row>
    <row r="43" spans="1:38" ht="12.75">
      <c r="A43" s="17">
        <v>32786</v>
      </c>
      <c r="B43" s="1">
        <f>SUM(GFFL99:GFFL84!B43)</f>
        <v>2</v>
      </c>
      <c r="C43" s="1">
        <f>SUM(GFFL99:GFFL84!C43)</f>
        <v>0</v>
      </c>
      <c r="D43" s="1">
        <f>SUM(GFFL99:GFFL84!D43)</f>
        <v>67</v>
      </c>
      <c r="E43" s="1">
        <f>SUM(GFFL99:GFFL84!E43)</f>
        <v>73</v>
      </c>
      <c r="F43" s="1">
        <f>SUM(GFFL99:GFFL84!F43)</f>
        <v>2</v>
      </c>
      <c r="G43" s="1">
        <f>SUM(GFFL99:GFFL84!G43)</f>
        <v>2</v>
      </c>
      <c r="H43" s="1">
        <f>SUM(GFFL99:GFFL84!H43)</f>
        <v>64</v>
      </c>
      <c r="I43" s="1">
        <f>SUM(GFFL99:GFFL84!I43)</f>
        <v>63</v>
      </c>
      <c r="J43" s="9">
        <f t="shared" si="14"/>
        <v>138</v>
      </c>
      <c r="K43" s="9">
        <f t="shared" si="15"/>
        <v>123</v>
      </c>
      <c r="L43" s="9">
        <f t="shared" si="11"/>
        <v>4924.782608695652</v>
      </c>
      <c r="M43" s="9">
        <f t="shared" si="11"/>
        <v>4593.544776119403</v>
      </c>
      <c r="N43" s="5">
        <f t="shared" si="16"/>
        <v>133.56894971263173</v>
      </c>
      <c r="O43" s="11">
        <f t="shared" si="20"/>
        <v>4871.084259811217</v>
      </c>
      <c r="P43" s="5">
        <f t="shared" si="17"/>
        <v>61.79396923159884</v>
      </c>
      <c r="Q43" s="9">
        <f t="shared" si="18"/>
        <v>6</v>
      </c>
      <c r="R43" s="9">
        <f t="shared" si="19"/>
        <v>267</v>
      </c>
      <c r="AH43" s="1">
        <v>1993</v>
      </c>
      <c r="AI43" s="1">
        <f>GFFL93!Z18</f>
        <v>460</v>
      </c>
      <c r="AK43" s="16">
        <f t="shared" si="12"/>
        <v>0.803786926920492</v>
      </c>
      <c r="AL43" s="1" t="e">
        <f t="shared" si="13"/>
        <v>#DIV/0!</v>
      </c>
    </row>
    <row r="44" spans="1:38" ht="12.75">
      <c r="A44" s="17">
        <v>32787</v>
      </c>
      <c r="B44" s="1">
        <f>SUM(GFFL99:GFFL84!B44)</f>
        <v>0</v>
      </c>
      <c r="C44" s="1">
        <f>SUM(GFFL99:GFFL84!C44)</f>
        <v>1</v>
      </c>
      <c r="D44" s="1">
        <f>SUM(GFFL99:GFFL84!D44)</f>
        <v>50</v>
      </c>
      <c r="E44" s="1">
        <f>SUM(GFFL99:GFFL84!E44)</f>
        <v>46</v>
      </c>
      <c r="F44" s="1">
        <f>SUM(GFFL99:GFFL84!F44)</f>
        <v>2</v>
      </c>
      <c r="G44" s="1">
        <f>SUM(GFFL99:GFFL84!G44)</f>
        <v>1</v>
      </c>
      <c r="H44" s="1">
        <f>SUM(GFFL99:GFFL84!H44)</f>
        <v>41</v>
      </c>
      <c r="I44" s="1">
        <f>SUM(GFFL99:GFFL84!I44)</f>
        <v>35</v>
      </c>
      <c r="J44" s="9">
        <f t="shared" si="14"/>
        <v>95</v>
      </c>
      <c r="K44" s="9">
        <f t="shared" si="15"/>
        <v>73</v>
      </c>
      <c r="L44" s="9">
        <f t="shared" si="11"/>
        <v>5019.782608695652</v>
      </c>
      <c r="M44" s="9">
        <f t="shared" si="11"/>
        <v>4666.544776119403</v>
      </c>
      <c r="N44" s="5">
        <f t="shared" si="16"/>
        <v>85.97541590698134</v>
      </c>
      <c r="O44" s="11">
        <f t="shared" si="20"/>
        <v>4957.059675718198</v>
      </c>
      <c r="P44" s="5">
        <f t="shared" si="17"/>
        <v>62.884642667298316</v>
      </c>
      <c r="Q44" s="9">
        <f t="shared" si="18"/>
        <v>4</v>
      </c>
      <c r="R44" s="9">
        <f t="shared" si="19"/>
        <v>172</v>
      </c>
      <c r="AH44" s="1">
        <v>1994</v>
      </c>
      <c r="AI44" s="1">
        <f>GFFL94!Z18</f>
        <v>326.00000000000006</v>
      </c>
      <c r="AJ44" s="16"/>
      <c r="AK44" s="16">
        <f>AI47/$AI$47</f>
        <v>1</v>
      </c>
      <c r="AL44" s="1" t="e">
        <f>AI47/$AI$48</f>
        <v>#DIV/0!</v>
      </c>
    </row>
    <row r="45" spans="1:36" ht="15">
      <c r="A45" s="17">
        <v>32788</v>
      </c>
      <c r="B45" s="1">
        <f>SUM(GFFL99:GFFL84!B45)</f>
        <v>1</v>
      </c>
      <c r="C45" s="1">
        <f>SUM(GFFL99:GFFL84!C45)</f>
        <v>1</v>
      </c>
      <c r="D45" s="1">
        <f>SUM(GFFL99:GFFL84!D45)</f>
        <v>70</v>
      </c>
      <c r="E45" s="1">
        <f>SUM(GFFL99:GFFL84!E45)</f>
        <v>65</v>
      </c>
      <c r="F45" s="1">
        <f>SUM(GFFL99:GFFL84!F45)</f>
        <v>2</v>
      </c>
      <c r="G45" s="1">
        <f>SUM(GFFL99:GFFL84!G45)</f>
        <v>1</v>
      </c>
      <c r="H45" s="1">
        <f>SUM(GFFL99:GFFL84!H45)</f>
        <v>97</v>
      </c>
      <c r="I45" s="1">
        <f>SUM(GFFL99:GFFL84!I45)</f>
        <v>77</v>
      </c>
      <c r="J45" s="9">
        <f t="shared" si="14"/>
        <v>133</v>
      </c>
      <c r="K45" s="9">
        <f t="shared" si="15"/>
        <v>171</v>
      </c>
      <c r="L45" s="9">
        <f aca="true" t="shared" si="21" ref="L45:M64">L44+J45</f>
        <v>5152.782608695652</v>
      </c>
      <c r="M45" s="9">
        <f t="shared" si="21"/>
        <v>4837.544776119403</v>
      </c>
      <c r="N45" s="5">
        <f t="shared" si="16"/>
        <v>155.5745621173948</v>
      </c>
      <c r="O45" s="11">
        <f t="shared" si="20"/>
        <v>5112.634237835593</v>
      </c>
      <c r="P45" s="5">
        <f t="shared" si="17"/>
        <v>64.85824221761165</v>
      </c>
      <c r="Q45" s="9">
        <f t="shared" si="18"/>
        <v>5</v>
      </c>
      <c r="R45" s="9">
        <f t="shared" si="19"/>
        <v>309</v>
      </c>
      <c r="AH45" s="1">
        <v>1995</v>
      </c>
      <c r="AI45" s="1">
        <f>GFFL95!Z18</f>
        <v>514</v>
      </c>
      <c r="AJ45"/>
    </row>
    <row r="46" spans="1:36" ht="15">
      <c r="A46" s="17">
        <v>32789</v>
      </c>
      <c r="B46" s="1">
        <f>SUM(GFFL99:GFFL84!B46)</f>
        <v>1</v>
      </c>
      <c r="C46" s="1">
        <f>SUM(GFFL99:GFFL84!C46)</f>
        <v>0</v>
      </c>
      <c r="D46" s="1">
        <f>SUM(GFFL99:GFFL84!D46)</f>
        <v>51</v>
      </c>
      <c r="E46" s="1">
        <f>SUM(GFFL99:GFFL84!E46)</f>
        <v>56</v>
      </c>
      <c r="F46" s="1">
        <f>SUM(GFFL99:GFFL84!F46)</f>
        <v>3</v>
      </c>
      <c r="G46" s="1">
        <f>SUM(GFFL99:GFFL84!G46)</f>
        <v>1</v>
      </c>
      <c r="H46" s="1">
        <f>SUM(GFFL99:GFFL84!H46)</f>
        <v>54</v>
      </c>
      <c r="I46" s="1">
        <f>SUM(GFFL99:GFFL84!I46)</f>
        <v>39</v>
      </c>
      <c r="J46" s="9">
        <f t="shared" si="14"/>
        <v>106</v>
      </c>
      <c r="K46" s="9">
        <f t="shared" si="15"/>
        <v>89</v>
      </c>
      <c r="L46" s="9">
        <f t="shared" si="21"/>
        <v>5258.782608695652</v>
      </c>
      <c r="M46" s="9">
        <f t="shared" si="21"/>
        <v>4926.544776119403</v>
      </c>
      <c r="N46" s="5">
        <f t="shared" si="16"/>
        <v>99.79289346346049</v>
      </c>
      <c r="O46" s="11">
        <f t="shared" si="20"/>
        <v>5212.427131299053</v>
      </c>
      <c r="P46" s="5">
        <f t="shared" si="17"/>
        <v>66.12420245547709</v>
      </c>
      <c r="Q46" s="9">
        <f t="shared" si="18"/>
        <v>5</v>
      </c>
      <c r="R46" s="9">
        <f t="shared" si="19"/>
        <v>200</v>
      </c>
      <c r="AH46" s="1">
        <v>1996</v>
      </c>
      <c r="AI46" s="1">
        <v>401</v>
      </c>
      <c r="AJ46"/>
    </row>
    <row r="47" spans="1:35" ht="12.75">
      <c r="A47" s="17">
        <v>32790</v>
      </c>
      <c r="B47" s="1">
        <f>SUM(GFFL99:GFFL84!B47)</f>
        <v>1</v>
      </c>
      <c r="C47" s="1">
        <f>SUM(GFFL99:GFFL84!C47)</f>
        <v>1</v>
      </c>
      <c r="D47" s="1">
        <f>SUM(GFFL99:GFFL84!D47)</f>
        <v>79</v>
      </c>
      <c r="E47" s="1">
        <f>SUM(GFFL99:GFFL84!E47)</f>
        <v>56</v>
      </c>
      <c r="F47" s="1">
        <f>SUM(GFFL99:GFFL84!F47)</f>
        <v>4</v>
      </c>
      <c r="G47" s="1">
        <f>SUM(GFFL99:GFFL84!G47)</f>
        <v>1</v>
      </c>
      <c r="H47" s="1">
        <f>SUM(GFFL99:GFFL84!H47)</f>
        <v>101</v>
      </c>
      <c r="I47" s="1">
        <f>SUM(GFFL99:GFFL84!I47)</f>
        <v>80</v>
      </c>
      <c r="J47" s="9">
        <f t="shared" si="14"/>
        <v>133</v>
      </c>
      <c r="K47" s="9">
        <f t="shared" si="15"/>
        <v>176</v>
      </c>
      <c r="L47" s="9">
        <f t="shared" si="21"/>
        <v>5391.782608695652</v>
      </c>
      <c r="M47" s="9">
        <f t="shared" si="21"/>
        <v>5102.544776119403</v>
      </c>
      <c r="N47" s="5">
        <f t="shared" si="16"/>
        <v>158.13335425748355</v>
      </c>
      <c r="O47" s="11">
        <f t="shared" si="20"/>
        <v>5370.560485556537</v>
      </c>
      <c r="P47" s="5">
        <f t="shared" si="17"/>
        <v>68.13026252471005</v>
      </c>
      <c r="Q47" s="9">
        <f t="shared" si="18"/>
        <v>7</v>
      </c>
      <c r="R47" s="9">
        <f t="shared" si="19"/>
        <v>316</v>
      </c>
      <c r="AH47" s="1" t="s">
        <v>62</v>
      </c>
      <c r="AI47" s="16">
        <f>AVERAGEA(AI34:AI46)</f>
        <v>572.2909698996656</v>
      </c>
    </row>
    <row r="48" spans="1:34" ht="12.75">
      <c r="A48" s="17">
        <v>32791</v>
      </c>
      <c r="B48" s="1">
        <f>SUM(GFFL99:GFFL84!B48)</f>
        <v>0</v>
      </c>
      <c r="C48" s="1">
        <f>SUM(GFFL99:GFFL84!C48)</f>
        <v>1</v>
      </c>
      <c r="D48" s="1">
        <f>SUM(GFFL99:GFFL84!D48)</f>
        <v>82</v>
      </c>
      <c r="E48" s="1">
        <f>SUM(GFFL99:GFFL84!E48)</f>
        <v>106</v>
      </c>
      <c r="F48" s="1">
        <f>SUM(GFFL99:GFFL84!F48)</f>
        <v>1</v>
      </c>
      <c r="G48" s="1">
        <f>SUM(GFFL99:GFFL84!G48)</f>
        <v>4</v>
      </c>
      <c r="H48" s="1">
        <f>SUM(GFFL99:GFFL84!H48)</f>
        <v>102</v>
      </c>
      <c r="I48" s="1">
        <f>SUM(GFFL99:GFFL84!I48)</f>
        <v>90</v>
      </c>
      <c r="J48" s="9">
        <f t="shared" si="14"/>
        <v>187</v>
      </c>
      <c r="K48" s="9">
        <f t="shared" si="15"/>
        <v>187</v>
      </c>
      <c r="L48" s="9">
        <f t="shared" si="21"/>
        <v>5578.782608695652</v>
      </c>
      <c r="M48" s="9">
        <f t="shared" si="21"/>
        <v>5289.544776119403</v>
      </c>
      <c r="N48" s="5">
        <f t="shared" si="16"/>
        <v>191.39765207863704</v>
      </c>
      <c r="O48" s="11">
        <f t="shared" si="20"/>
        <v>5561.958137635174</v>
      </c>
      <c r="P48" s="5">
        <f t="shared" si="17"/>
        <v>70.55830933989817</v>
      </c>
      <c r="Q48" s="9">
        <f t="shared" si="18"/>
        <v>6</v>
      </c>
      <c r="R48" s="9">
        <f t="shared" si="19"/>
        <v>380</v>
      </c>
      <c r="AH48" s="1" t="s">
        <v>63</v>
      </c>
    </row>
    <row r="49" spans="1:18" ht="12.75">
      <c r="A49" s="17">
        <v>32792</v>
      </c>
      <c r="B49" s="1">
        <f>SUM(GFFL99:GFFL84!B49)</f>
        <v>2</v>
      </c>
      <c r="C49" s="1">
        <f>SUM(GFFL99:GFFL84!C49)</f>
        <v>2</v>
      </c>
      <c r="D49" s="1">
        <f>SUM(GFFL99:GFFL84!D49)</f>
        <v>51</v>
      </c>
      <c r="E49" s="1">
        <f>SUM(GFFL99:GFFL84!E49)</f>
        <v>55</v>
      </c>
      <c r="F49" s="1">
        <f>SUM(GFFL99:GFFL84!F49)</f>
        <v>1</v>
      </c>
      <c r="G49" s="1">
        <f>SUM(GFFL99:GFFL84!G49)</f>
        <v>2</v>
      </c>
      <c r="H49" s="1">
        <f>SUM(GFFL99:GFFL84!H49)</f>
        <v>59</v>
      </c>
      <c r="I49" s="1">
        <f>SUM(GFFL99:GFFL84!I49)</f>
        <v>49</v>
      </c>
      <c r="J49" s="9">
        <f t="shared" si="14"/>
        <v>102</v>
      </c>
      <c r="K49" s="9">
        <f t="shared" si="15"/>
        <v>105</v>
      </c>
      <c r="L49" s="9">
        <f t="shared" si="21"/>
        <v>5680.782608695652</v>
      </c>
      <c r="M49" s="9">
        <f t="shared" si="21"/>
        <v>5394.544776119403</v>
      </c>
      <c r="N49" s="5">
        <f t="shared" si="16"/>
        <v>105.93399459967344</v>
      </c>
      <c r="O49" s="11">
        <f t="shared" si="20"/>
        <v>5667.892132234848</v>
      </c>
      <c r="P49" s="5">
        <f t="shared" si="17"/>
        <v>71.90217482317074</v>
      </c>
      <c r="Q49" s="9">
        <f t="shared" si="18"/>
        <v>7</v>
      </c>
      <c r="R49" s="9">
        <f t="shared" si="19"/>
        <v>214</v>
      </c>
    </row>
    <row r="50" spans="1:18" ht="12.75">
      <c r="A50" s="17">
        <v>32793</v>
      </c>
      <c r="B50" s="1">
        <f>SUM(GFFL99:GFFL84!B50)</f>
        <v>1</v>
      </c>
      <c r="C50" s="1">
        <f>SUM(GFFL99:GFFL84!C50)</f>
        <v>5</v>
      </c>
      <c r="D50" s="1">
        <f>SUM(GFFL99:GFFL84!D50)</f>
        <v>84</v>
      </c>
      <c r="E50" s="1">
        <f>SUM(GFFL99:GFFL84!E50)</f>
        <v>61</v>
      </c>
      <c r="F50" s="1">
        <f>SUM(GFFL99:GFFL84!F50)</f>
        <v>1</v>
      </c>
      <c r="G50" s="1">
        <f>SUM(GFFL99:GFFL84!G50)</f>
        <v>6</v>
      </c>
      <c r="H50" s="1">
        <f>SUM(GFFL99:GFFL84!H50)</f>
        <v>83</v>
      </c>
      <c r="I50" s="1">
        <f>SUM(GFFL99:GFFL84!I50)</f>
        <v>76</v>
      </c>
      <c r="J50" s="9">
        <f t="shared" si="14"/>
        <v>139</v>
      </c>
      <c r="K50" s="9">
        <f t="shared" si="15"/>
        <v>152</v>
      </c>
      <c r="L50" s="9">
        <f t="shared" si="21"/>
        <v>5819.782608695652</v>
      </c>
      <c r="M50" s="9">
        <f t="shared" si="21"/>
        <v>5546.544776119403</v>
      </c>
      <c r="N50" s="5">
        <f t="shared" si="16"/>
        <v>148.9217025531641</v>
      </c>
      <c r="O50" s="11">
        <f t="shared" si="20"/>
        <v>5816.813834788012</v>
      </c>
      <c r="P50" s="5">
        <f t="shared" si="17"/>
        <v>73.79137702429304</v>
      </c>
      <c r="Q50" s="9">
        <f t="shared" si="18"/>
        <v>13</v>
      </c>
      <c r="R50" s="9">
        <f t="shared" si="19"/>
        <v>304</v>
      </c>
    </row>
    <row r="51" spans="1:18" ht="12.75">
      <c r="A51" s="17">
        <v>32794</v>
      </c>
      <c r="B51" s="1">
        <f>SUM(GFFL99:GFFL84!B51)</f>
        <v>1</v>
      </c>
      <c r="C51" s="1">
        <f>SUM(GFFL99:GFFL84!C51)</f>
        <v>1</v>
      </c>
      <c r="D51" s="1">
        <f>SUM(GFFL99:GFFL84!D51)</f>
        <v>29</v>
      </c>
      <c r="E51" s="1">
        <f>SUM(GFFL99:GFFL84!E51)</f>
        <v>42</v>
      </c>
      <c r="F51" s="1">
        <f>SUM(GFFL99:GFFL84!F51)</f>
        <v>2</v>
      </c>
      <c r="G51" s="1">
        <f>SUM(GFFL99:GFFL84!G51)</f>
        <v>1</v>
      </c>
      <c r="H51" s="1">
        <f>SUM(GFFL99:GFFL84!H51)</f>
        <v>42</v>
      </c>
      <c r="I51" s="1">
        <f>SUM(GFFL99:GFFL84!I51)</f>
        <v>39</v>
      </c>
      <c r="J51" s="9">
        <f t="shared" si="14"/>
        <v>69</v>
      </c>
      <c r="K51" s="9">
        <f t="shared" si="15"/>
        <v>78</v>
      </c>
      <c r="L51" s="9">
        <f t="shared" si="21"/>
        <v>5888.782608695652</v>
      </c>
      <c r="M51" s="9">
        <f t="shared" si="21"/>
        <v>5624.544776119403</v>
      </c>
      <c r="N51" s="5">
        <f t="shared" si="16"/>
        <v>75.22848891860868</v>
      </c>
      <c r="O51" s="11">
        <f t="shared" si="20"/>
        <v>5892.042323706621</v>
      </c>
      <c r="P51" s="5">
        <f t="shared" si="17"/>
        <v>74.74571628053008</v>
      </c>
      <c r="Q51" s="9">
        <f t="shared" si="18"/>
        <v>5</v>
      </c>
      <c r="R51" s="9">
        <f t="shared" si="19"/>
        <v>152</v>
      </c>
    </row>
    <row r="52" spans="1:18" ht="12.75">
      <c r="A52" s="17">
        <v>32795</v>
      </c>
      <c r="B52" s="1">
        <f>SUM(GFFL99:GFFL84!B52)</f>
        <v>1</v>
      </c>
      <c r="C52" s="1">
        <f>SUM(GFFL99:GFFL84!C52)</f>
        <v>2</v>
      </c>
      <c r="D52" s="1">
        <f>SUM(GFFL99:GFFL84!D52)</f>
        <v>118</v>
      </c>
      <c r="E52" s="1">
        <f>SUM(GFFL99:GFFL84!E52)</f>
        <v>121</v>
      </c>
      <c r="F52" s="1">
        <f>SUM(GFFL99:GFFL84!F52)</f>
        <v>2</v>
      </c>
      <c r="G52" s="1">
        <f>SUM(GFFL99:GFFL84!G52)</f>
        <v>5</v>
      </c>
      <c r="H52" s="1">
        <f>SUM(GFFL99:GFFL84!H52)</f>
        <v>92</v>
      </c>
      <c r="I52" s="1">
        <f>SUM(GFFL99:GFFL84!I52)</f>
        <v>91</v>
      </c>
      <c r="J52" s="9">
        <f t="shared" si="14"/>
        <v>236</v>
      </c>
      <c r="K52" s="9">
        <f t="shared" si="15"/>
        <v>176</v>
      </c>
      <c r="L52" s="9">
        <f t="shared" si="21"/>
        <v>6124.782608695652</v>
      </c>
      <c r="M52" s="9">
        <f t="shared" si="21"/>
        <v>5800.544776119403</v>
      </c>
      <c r="N52" s="5">
        <f t="shared" si="16"/>
        <v>210.8444723433114</v>
      </c>
      <c r="O52" s="11">
        <f t="shared" si="20"/>
        <v>6102.886796049932</v>
      </c>
      <c r="P52" s="5">
        <f t="shared" si="17"/>
        <v>77.42046303950735</v>
      </c>
      <c r="Q52" s="9">
        <f t="shared" si="18"/>
        <v>10</v>
      </c>
      <c r="R52" s="9">
        <f t="shared" si="19"/>
        <v>422</v>
      </c>
    </row>
    <row r="53" spans="1:19" ht="12.75">
      <c r="A53" s="17">
        <v>32796</v>
      </c>
      <c r="B53" s="1">
        <f>SUM(GFFL99:GFFL84!B53)</f>
        <v>0</v>
      </c>
      <c r="C53" s="1">
        <f>SUM(GFFL99:GFFL84!C53)</f>
        <v>0</v>
      </c>
      <c r="D53" s="1">
        <f>SUM(GFFL99:GFFL84!D53)</f>
        <v>14</v>
      </c>
      <c r="E53" s="1">
        <f>SUM(GFFL99:GFFL84!E53)</f>
        <v>22</v>
      </c>
      <c r="F53" s="1">
        <f>SUM(GFFL99:GFFL84!F53)</f>
        <v>0</v>
      </c>
      <c r="G53" s="1">
        <f>SUM(GFFL99:GFFL84!G53)</f>
        <v>2</v>
      </c>
      <c r="H53" s="1">
        <f>SUM(GFFL99:GFFL84!H53)</f>
        <v>23</v>
      </c>
      <c r="I53" s="1">
        <f>SUM(GFFL99:GFFL84!I53)</f>
        <v>26</v>
      </c>
      <c r="J53" s="9">
        <f t="shared" si="14"/>
        <v>36</v>
      </c>
      <c r="K53" s="9">
        <f t="shared" si="15"/>
        <v>47</v>
      </c>
      <c r="L53" s="9">
        <f t="shared" si="21"/>
        <v>6160.782608695652</v>
      </c>
      <c r="M53" s="9">
        <f t="shared" si="21"/>
        <v>5847.544776119403</v>
      </c>
      <c r="N53" s="5">
        <f t="shared" si="16"/>
        <v>42.47594952547293</v>
      </c>
      <c r="O53" s="11">
        <f t="shared" si="20"/>
        <v>6145.362745575405</v>
      </c>
      <c r="P53" s="5">
        <f t="shared" si="17"/>
        <v>77.95930765357316</v>
      </c>
      <c r="Q53" s="9">
        <f t="shared" si="18"/>
        <v>2</v>
      </c>
      <c r="R53" s="9">
        <f t="shared" si="19"/>
        <v>85</v>
      </c>
      <c r="S53" s="8" t="s">
        <v>64</v>
      </c>
    </row>
    <row r="54" spans="1:18" ht="12.75">
      <c r="A54" s="17">
        <v>32797</v>
      </c>
      <c r="B54" s="1">
        <f>SUM(GFFL99:GFFL84!B54)</f>
        <v>2</v>
      </c>
      <c r="C54" s="1">
        <f>SUM(GFFL99:GFFL84!C54)</f>
        <v>1</v>
      </c>
      <c r="D54" s="1">
        <f>SUM(GFFL99:GFFL84!D54)</f>
        <v>66</v>
      </c>
      <c r="E54" s="1">
        <f>SUM(GFFL99:GFFL84!E54)</f>
        <v>73</v>
      </c>
      <c r="F54" s="1">
        <f>SUM(GFFL99:GFFL84!F54)</f>
        <v>3</v>
      </c>
      <c r="G54" s="1">
        <f>SUM(GFFL99:GFFL84!G54)</f>
        <v>3</v>
      </c>
      <c r="H54" s="1">
        <f>SUM(GFFL99:GFFL84!H54)</f>
        <v>55</v>
      </c>
      <c r="I54" s="1">
        <f>SUM(GFFL99:GFFL84!I54)</f>
        <v>50</v>
      </c>
      <c r="J54" s="9">
        <f t="shared" si="14"/>
        <v>136</v>
      </c>
      <c r="K54" s="9">
        <f t="shared" si="15"/>
        <v>99</v>
      </c>
      <c r="L54" s="9">
        <f t="shared" si="21"/>
        <v>6296.782608695652</v>
      </c>
      <c r="M54" s="9">
        <f t="shared" si="21"/>
        <v>5946.544776119403</v>
      </c>
      <c r="N54" s="5">
        <f t="shared" si="16"/>
        <v>120.26323058417033</v>
      </c>
      <c r="O54" s="11">
        <f t="shared" si="20"/>
        <v>6265.625976159576</v>
      </c>
      <c r="P54" s="5">
        <f t="shared" si="17"/>
        <v>79.48495204279564</v>
      </c>
      <c r="Q54" s="9">
        <f t="shared" si="18"/>
        <v>9</v>
      </c>
      <c r="R54" s="9">
        <f t="shared" si="19"/>
        <v>244</v>
      </c>
    </row>
    <row r="55" spans="1:18" ht="12.75">
      <c r="A55" s="17">
        <v>32798</v>
      </c>
      <c r="B55" s="1">
        <f>SUM(GFFL99:GFFL84!B55)</f>
        <v>0</v>
      </c>
      <c r="C55" s="1">
        <f>SUM(GFFL99:GFFL84!C55)</f>
        <v>1</v>
      </c>
      <c r="D55" s="1">
        <f>SUM(GFFL99:GFFL84!D55)</f>
        <v>29</v>
      </c>
      <c r="E55" s="1">
        <f>SUM(GFFL99:GFFL84!E55)</f>
        <v>20</v>
      </c>
      <c r="F55" s="1">
        <f>SUM(GFFL99:GFFL84!F55)</f>
        <v>0</v>
      </c>
      <c r="G55" s="1">
        <f>SUM(GFFL99:GFFL84!G55)</f>
        <v>2</v>
      </c>
      <c r="H55" s="1">
        <f>SUM(GFFL99:GFFL84!H55)</f>
        <v>45</v>
      </c>
      <c r="I55" s="1">
        <f>SUM(GFFL99:GFFL84!I55)</f>
        <v>43</v>
      </c>
      <c r="J55" s="9">
        <f t="shared" si="14"/>
        <v>48</v>
      </c>
      <c r="K55" s="9">
        <f t="shared" si="15"/>
        <v>86</v>
      </c>
      <c r="L55" s="9">
        <f t="shared" si="21"/>
        <v>6344.782608695652</v>
      </c>
      <c r="M55" s="9">
        <f t="shared" si="21"/>
        <v>6032.544776119403</v>
      </c>
      <c r="N55" s="5">
        <f t="shared" si="16"/>
        <v>68.57562935437798</v>
      </c>
      <c r="O55" s="11">
        <f t="shared" si="20"/>
        <v>6334.201605513954</v>
      </c>
      <c r="P55" s="5">
        <f t="shared" si="17"/>
        <v>80.35489394984165</v>
      </c>
      <c r="Q55" s="9">
        <f t="shared" si="18"/>
        <v>3</v>
      </c>
      <c r="R55" s="9">
        <f t="shared" si="19"/>
        <v>137</v>
      </c>
    </row>
    <row r="56" spans="1:18" ht="12.75">
      <c r="A56" s="17">
        <v>32799</v>
      </c>
      <c r="B56" s="1">
        <f>SUM(GFFL99:GFFL84!B56)</f>
        <v>1</v>
      </c>
      <c r="C56" s="1">
        <f>SUM(GFFL99:GFFL84!C56)</f>
        <v>0</v>
      </c>
      <c r="D56" s="1">
        <f>SUM(GFFL99:GFFL84!D56)</f>
        <v>35</v>
      </c>
      <c r="E56" s="1">
        <f>SUM(GFFL99:GFFL84!E56)</f>
        <v>42</v>
      </c>
      <c r="F56" s="1">
        <f>SUM(GFFL99:GFFL84!F56)</f>
        <v>3</v>
      </c>
      <c r="G56" s="1">
        <f>SUM(GFFL99:GFFL84!G56)</f>
        <v>0</v>
      </c>
      <c r="H56" s="1">
        <f>SUM(GFFL99:GFFL84!H56)</f>
        <v>30</v>
      </c>
      <c r="I56" s="1">
        <f>SUM(GFFL99:GFFL84!I56)</f>
        <v>39</v>
      </c>
      <c r="J56" s="9">
        <f t="shared" si="14"/>
        <v>76</v>
      </c>
      <c r="K56" s="9">
        <f t="shared" si="15"/>
        <v>66</v>
      </c>
      <c r="L56" s="9">
        <f t="shared" si="21"/>
        <v>6420.782608695652</v>
      </c>
      <c r="M56" s="9">
        <f t="shared" si="21"/>
        <v>6098.544776119403</v>
      </c>
      <c r="N56" s="5">
        <f t="shared" si="16"/>
        <v>72.66969677851995</v>
      </c>
      <c r="O56" s="11">
        <f t="shared" si="20"/>
        <v>6406.871302292474</v>
      </c>
      <c r="P56" s="5">
        <f t="shared" si="17"/>
        <v>81.27677268715907</v>
      </c>
      <c r="Q56" s="9">
        <f t="shared" si="18"/>
        <v>4</v>
      </c>
      <c r="R56" s="9">
        <f t="shared" si="19"/>
        <v>146</v>
      </c>
    </row>
    <row r="57" spans="1:18" ht="12.75">
      <c r="A57" s="17">
        <v>32800</v>
      </c>
      <c r="B57" s="1">
        <f>SUM(GFFL99:GFFL84!B57)</f>
        <v>1</v>
      </c>
      <c r="C57" s="1">
        <f>SUM(GFFL99:GFFL84!C57)</f>
        <v>1</v>
      </c>
      <c r="D57" s="1">
        <f>SUM(GFFL99:GFFL84!D57)</f>
        <v>42</v>
      </c>
      <c r="E57" s="1">
        <f>SUM(GFFL99:GFFL84!E57)</f>
        <v>48</v>
      </c>
      <c r="F57" s="1">
        <f>SUM(GFFL99:GFFL84!F57)</f>
        <v>1</v>
      </c>
      <c r="G57" s="1">
        <f>SUM(GFFL99:GFFL84!G57)</f>
        <v>3</v>
      </c>
      <c r="H57" s="1">
        <f>SUM(GFFL99:GFFL84!H57)</f>
        <v>62</v>
      </c>
      <c r="I57" s="1">
        <f>SUM(GFFL99:GFFL84!I57)</f>
        <v>55</v>
      </c>
      <c r="J57" s="9">
        <f t="shared" si="14"/>
        <v>88</v>
      </c>
      <c r="K57" s="9">
        <f t="shared" si="15"/>
        <v>113</v>
      </c>
      <c r="L57" s="9">
        <f t="shared" si="21"/>
        <v>6508.782608695652</v>
      </c>
      <c r="M57" s="9">
        <f t="shared" si="21"/>
        <v>6211.544776119403</v>
      </c>
      <c r="N57" s="5">
        <f t="shared" si="16"/>
        <v>102.86344403156696</v>
      </c>
      <c r="O57" s="11">
        <f t="shared" si="20"/>
        <v>6509.734746324041</v>
      </c>
      <c r="P57" s="5">
        <f t="shared" si="17"/>
        <v>82.58168554772809</v>
      </c>
      <c r="Q57" s="9">
        <f t="shared" si="18"/>
        <v>6</v>
      </c>
      <c r="R57" s="9">
        <f t="shared" si="19"/>
        <v>207</v>
      </c>
    </row>
    <row r="58" spans="1:18" ht="12.75">
      <c r="A58" s="17">
        <v>32801</v>
      </c>
      <c r="B58" s="1">
        <f>SUM(GFFL99:GFFL84!B58)</f>
        <v>1</v>
      </c>
      <c r="C58" s="1">
        <f>SUM(GFFL99:GFFL84!C58)</f>
        <v>1</v>
      </c>
      <c r="D58" s="1">
        <f>SUM(GFFL99:GFFL84!D58)</f>
        <v>46</v>
      </c>
      <c r="E58" s="1">
        <f>SUM(GFFL99:GFFL84!E58)</f>
        <v>45</v>
      </c>
      <c r="F58" s="1">
        <f>SUM(GFFL99:GFFL84!F58)</f>
        <v>0</v>
      </c>
      <c r="G58" s="1">
        <f>SUM(GFFL99:GFFL84!G58)</f>
        <v>0</v>
      </c>
      <c r="H58" s="1">
        <f>SUM(GFFL99:GFFL84!H58)</f>
        <v>43</v>
      </c>
      <c r="I58" s="1">
        <f>SUM(GFFL99:GFFL84!I58)</f>
        <v>36</v>
      </c>
      <c r="J58" s="9">
        <f t="shared" si="14"/>
        <v>89</v>
      </c>
      <c r="K58" s="9">
        <f t="shared" si="15"/>
        <v>79</v>
      </c>
      <c r="L58" s="9">
        <f t="shared" si="21"/>
        <v>6597.782608695652</v>
      </c>
      <c r="M58" s="9">
        <f t="shared" si="21"/>
        <v>6290.544776119403</v>
      </c>
      <c r="N58" s="5">
        <f t="shared" si="16"/>
        <v>85.97541590698134</v>
      </c>
      <c r="O58" s="11">
        <f t="shared" si="20"/>
        <v>6595.710162231023</v>
      </c>
      <c r="P58" s="5">
        <f t="shared" si="17"/>
        <v>83.67235898342756</v>
      </c>
      <c r="Q58" s="9">
        <f t="shared" si="18"/>
        <v>2</v>
      </c>
      <c r="R58" s="9">
        <f t="shared" si="19"/>
        <v>170</v>
      </c>
    </row>
    <row r="59" spans="1:18" ht="12.75">
      <c r="A59" s="17">
        <v>32802</v>
      </c>
      <c r="B59" s="1">
        <f>SUM(GFFL99:GFFL84!B59)</f>
        <v>1</v>
      </c>
      <c r="C59" s="1">
        <f>SUM(GFFL99:GFFL84!C59)</f>
        <v>1</v>
      </c>
      <c r="D59" s="1">
        <f>SUM(GFFL99:GFFL84!D59)</f>
        <v>83</v>
      </c>
      <c r="E59" s="1">
        <f>SUM(GFFL99:GFFL84!E59)</f>
        <v>103</v>
      </c>
      <c r="F59" s="1">
        <f>SUM(GFFL99:GFFL84!F59)</f>
        <v>2</v>
      </c>
      <c r="G59" s="1">
        <f>SUM(GFFL99:GFFL84!G59)</f>
        <v>0</v>
      </c>
      <c r="H59" s="1">
        <f>SUM(GFFL99:GFFL84!H59)</f>
        <v>76</v>
      </c>
      <c r="I59" s="1">
        <f>SUM(GFFL99:GFFL84!I59)</f>
        <v>78</v>
      </c>
      <c r="J59" s="9">
        <f t="shared" si="14"/>
        <v>184</v>
      </c>
      <c r="K59" s="9">
        <f t="shared" si="15"/>
        <v>152</v>
      </c>
      <c r="L59" s="9">
        <f t="shared" si="21"/>
        <v>6781.782608695652</v>
      </c>
      <c r="M59" s="9">
        <f t="shared" si="21"/>
        <v>6442.544776119403</v>
      </c>
      <c r="N59" s="5">
        <f t="shared" si="16"/>
        <v>171.95083181396268</v>
      </c>
      <c r="O59" s="11">
        <f t="shared" si="20"/>
        <v>6767.660994044985</v>
      </c>
      <c r="P59" s="5">
        <f t="shared" si="17"/>
        <v>85.85370585482649</v>
      </c>
      <c r="Q59" s="9">
        <f t="shared" si="18"/>
        <v>4</v>
      </c>
      <c r="R59" s="9">
        <f t="shared" si="19"/>
        <v>340</v>
      </c>
    </row>
    <row r="60" spans="1:18" ht="12.75">
      <c r="A60" s="17">
        <v>32803</v>
      </c>
      <c r="B60" s="1">
        <f>SUM(GFFL99:GFFL84!B60)</f>
        <v>0</v>
      </c>
      <c r="C60" s="1">
        <f>SUM(GFFL99:GFFL84!C60)</f>
        <v>0</v>
      </c>
      <c r="D60" s="1">
        <f>SUM(GFFL99:GFFL84!D60)</f>
        <v>29</v>
      </c>
      <c r="E60" s="1">
        <f>SUM(GFFL99:GFFL84!E60)</f>
        <v>40</v>
      </c>
      <c r="F60" s="1">
        <f>SUM(GFFL99:GFFL84!F60)</f>
        <v>0</v>
      </c>
      <c r="G60" s="1">
        <f>SUM(GFFL99:GFFL84!G60)</f>
        <v>1</v>
      </c>
      <c r="H60" s="1">
        <f>SUM(GFFL99:GFFL84!H60)</f>
        <v>30</v>
      </c>
      <c r="I60" s="1">
        <f>SUM(GFFL99:GFFL84!I60)</f>
        <v>35</v>
      </c>
      <c r="J60" s="9">
        <f t="shared" si="14"/>
        <v>69</v>
      </c>
      <c r="K60" s="9">
        <f t="shared" si="15"/>
        <v>64</v>
      </c>
      <c r="L60" s="9">
        <f t="shared" si="21"/>
        <v>6850.782608695652</v>
      </c>
      <c r="M60" s="9">
        <f t="shared" si="21"/>
        <v>6506.544776119403</v>
      </c>
      <c r="N60" s="5">
        <f t="shared" si="16"/>
        <v>68.06387092636022</v>
      </c>
      <c r="O60" s="11">
        <f t="shared" si="20"/>
        <v>6835.724864971346</v>
      </c>
      <c r="P60" s="5">
        <f t="shared" si="17"/>
        <v>86.71715565808857</v>
      </c>
      <c r="Q60" s="9">
        <f t="shared" si="18"/>
        <v>1</v>
      </c>
      <c r="R60" s="9">
        <f t="shared" si="19"/>
        <v>134</v>
      </c>
    </row>
    <row r="61" spans="1:18" ht="12.75">
      <c r="A61" s="17">
        <v>32804</v>
      </c>
      <c r="B61" s="1">
        <f>SUM(GFFL99:GFFL84!B61)</f>
        <v>1</v>
      </c>
      <c r="C61" s="1">
        <f>SUM(GFFL99:GFFL84!C61)</f>
        <v>0</v>
      </c>
      <c r="D61" s="1">
        <f>SUM(GFFL99:GFFL84!D61)</f>
        <v>38</v>
      </c>
      <c r="E61" s="1">
        <f>SUM(GFFL99:GFFL84!E61)</f>
        <v>33</v>
      </c>
      <c r="F61" s="1">
        <f>SUM(GFFL99:GFFL84!F61)</f>
        <v>1</v>
      </c>
      <c r="G61" s="1">
        <f>SUM(GFFL99:GFFL84!G61)</f>
        <v>0</v>
      </c>
      <c r="H61" s="1">
        <f>SUM(GFFL99:GFFL84!H61)</f>
        <v>35</v>
      </c>
      <c r="I61" s="1">
        <f>SUM(GFFL99:GFFL84!I61)</f>
        <v>33</v>
      </c>
      <c r="J61" s="9">
        <f t="shared" si="14"/>
        <v>70</v>
      </c>
      <c r="K61" s="9">
        <f t="shared" si="15"/>
        <v>67</v>
      </c>
      <c r="L61" s="9">
        <f t="shared" si="21"/>
        <v>6920.782608695652</v>
      </c>
      <c r="M61" s="9">
        <f t="shared" si="21"/>
        <v>6573.544776119403</v>
      </c>
      <c r="N61" s="5">
        <f t="shared" si="16"/>
        <v>70.11090463843121</v>
      </c>
      <c r="O61" s="11">
        <f t="shared" si="20"/>
        <v>6905.835769609776</v>
      </c>
      <c r="P61" s="5">
        <f t="shared" si="17"/>
        <v>87.60657387648635</v>
      </c>
      <c r="Q61" s="9">
        <f t="shared" si="18"/>
        <v>2</v>
      </c>
      <c r="R61" s="9">
        <f t="shared" si="19"/>
        <v>139</v>
      </c>
    </row>
    <row r="62" spans="1:18" ht="12.75">
      <c r="A62" s="17">
        <v>32805</v>
      </c>
      <c r="B62" s="1">
        <f>SUM(GFFL99:GFFL84!B62)</f>
        <v>1</v>
      </c>
      <c r="C62" s="1">
        <f>SUM(GFFL99:GFFL84!C62)</f>
        <v>3</v>
      </c>
      <c r="D62" s="1">
        <f>SUM(GFFL99:GFFL84!D62)</f>
        <v>57</v>
      </c>
      <c r="E62" s="1">
        <f>SUM(GFFL99:GFFL84!E62)</f>
        <v>56</v>
      </c>
      <c r="F62" s="1">
        <f>SUM(GFFL99:GFFL84!F62)</f>
        <v>2</v>
      </c>
      <c r="G62" s="1">
        <f>SUM(GFFL99:GFFL84!G62)</f>
        <v>2</v>
      </c>
      <c r="H62" s="1">
        <f>SUM(GFFL99:GFFL84!H62)</f>
        <v>54</v>
      </c>
      <c r="I62" s="1">
        <f>SUM(GFFL99:GFFL84!I62)</f>
        <v>52</v>
      </c>
      <c r="J62" s="9">
        <f t="shared" si="14"/>
        <v>109</v>
      </c>
      <c r="K62" s="9">
        <f t="shared" si="15"/>
        <v>102</v>
      </c>
      <c r="L62" s="9">
        <f t="shared" si="21"/>
        <v>7029.782608695652</v>
      </c>
      <c r="M62" s="9">
        <f t="shared" si="21"/>
        <v>6675.544776119403</v>
      </c>
      <c r="N62" s="5">
        <f t="shared" si="16"/>
        <v>107.98102831174442</v>
      </c>
      <c r="O62" s="11">
        <f t="shared" si="20"/>
        <v>7013.81679792152</v>
      </c>
      <c r="P62" s="5">
        <f t="shared" si="17"/>
        <v>88.97640777489461</v>
      </c>
      <c r="Q62" s="9">
        <f t="shared" si="18"/>
        <v>8</v>
      </c>
      <c r="R62" s="9">
        <f t="shared" si="19"/>
        <v>219</v>
      </c>
    </row>
    <row r="63" spans="1:18" ht="12.75">
      <c r="A63" s="17">
        <v>32806</v>
      </c>
      <c r="B63" s="1">
        <f>SUM(GFFL99:GFFL84!B63)</f>
        <v>1</v>
      </c>
      <c r="C63" s="1">
        <f>SUM(GFFL99:GFFL84!C63)</f>
        <v>2</v>
      </c>
      <c r="D63" s="1">
        <f>SUM(GFFL99:GFFL84!D63)</f>
        <v>24</v>
      </c>
      <c r="E63" s="1">
        <f>SUM(GFFL99:GFFL84!E63)</f>
        <v>17</v>
      </c>
      <c r="F63" s="1">
        <f>SUM(GFFL99:GFFL84!F63)</f>
        <v>0</v>
      </c>
      <c r="G63" s="1">
        <f>SUM(GFFL99:GFFL84!G63)</f>
        <v>1</v>
      </c>
      <c r="H63" s="1">
        <f>SUM(GFFL99:GFFL84!H63)</f>
        <v>16</v>
      </c>
      <c r="I63" s="1">
        <f>SUM(GFFL99:GFFL84!I63)</f>
        <v>15</v>
      </c>
      <c r="J63" s="9">
        <f t="shared" si="14"/>
        <v>38</v>
      </c>
      <c r="K63" s="9">
        <f t="shared" si="15"/>
        <v>30</v>
      </c>
      <c r="L63" s="9">
        <f t="shared" si="21"/>
        <v>7067.782608695652</v>
      </c>
      <c r="M63" s="9">
        <f t="shared" si="21"/>
        <v>6705.544776119403</v>
      </c>
      <c r="N63" s="5">
        <f t="shared" si="16"/>
        <v>34.79957310520673</v>
      </c>
      <c r="O63" s="11">
        <f t="shared" si="20"/>
        <v>7048.616371026727</v>
      </c>
      <c r="P63" s="5">
        <f t="shared" si="17"/>
        <v>89.41787083220154</v>
      </c>
      <c r="Q63" s="9">
        <f t="shared" si="18"/>
        <v>4</v>
      </c>
      <c r="R63" s="9">
        <f t="shared" si="19"/>
        <v>72</v>
      </c>
    </row>
    <row r="64" spans="1:18" ht="12.75">
      <c r="A64" s="17">
        <v>32807</v>
      </c>
      <c r="B64" s="1">
        <f>SUM(GFFL99:GFFL84!B64)</f>
        <v>2</v>
      </c>
      <c r="C64" s="1">
        <f>SUM(GFFL99:GFFL84!C64)</f>
        <v>3</v>
      </c>
      <c r="D64" s="1">
        <f>SUM(GFFL99:GFFL84!D64)</f>
        <v>67</v>
      </c>
      <c r="E64" s="1">
        <f>SUM(GFFL99:GFFL84!E64)</f>
        <v>25</v>
      </c>
      <c r="F64" s="1">
        <f>SUM(GFFL99:GFFL84!F64)</f>
        <v>0</v>
      </c>
      <c r="G64" s="1">
        <f>SUM(GFFL99:GFFL84!G64)</f>
        <v>1</v>
      </c>
      <c r="H64" s="1">
        <f>SUM(GFFL99:GFFL84!H64)</f>
        <v>53</v>
      </c>
      <c r="I64" s="1">
        <f>SUM(GFFL99:GFFL84!I64)</f>
        <v>43</v>
      </c>
      <c r="J64" s="9">
        <f t="shared" si="14"/>
        <v>87</v>
      </c>
      <c r="K64" s="9">
        <f t="shared" si="15"/>
        <v>95</v>
      </c>
      <c r="L64" s="9">
        <f t="shared" si="21"/>
        <v>7154.782608695652</v>
      </c>
      <c r="M64" s="9">
        <f t="shared" si="21"/>
        <v>6800.544776119403</v>
      </c>
      <c r="N64" s="5">
        <f t="shared" si="16"/>
        <v>93.14003389922979</v>
      </c>
      <c r="O64" s="11">
        <f t="shared" si="20"/>
        <v>7141.756404925957</v>
      </c>
      <c r="P64" s="5">
        <f t="shared" si="17"/>
        <v>90.59943372087598</v>
      </c>
      <c r="Q64" s="9">
        <f t="shared" si="18"/>
        <v>6</v>
      </c>
      <c r="R64" s="9">
        <f t="shared" si="19"/>
        <v>188</v>
      </c>
    </row>
    <row r="65" spans="1:18" ht="12.75">
      <c r="A65" s="17">
        <v>32808</v>
      </c>
      <c r="B65" s="1">
        <f>SUM(GFFL99:GFFL84!B65)</f>
        <v>0</v>
      </c>
      <c r="C65" s="1">
        <f>SUM(GFFL99:GFFL84!C65)</f>
        <v>0</v>
      </c>
      <c r="D65" s="1">
        <f>SUM(GFFL99:GFFL84!D65)</f>
        <v>16</v>
      </c>
      <c r="E65" s="1">
        <f>SUM(GFFL99:GFFL84!E65)</f>
        <v>13</v>
      </c>
      <c r="F65" s="1">
        <f>SUM(GFFL99:GFFL84!F65)</f>
        <v>2</v>
      </c>
      <c r="G65" s="1">
        <f>SUM(GFFL99:GFFL84!G65)</f>
        <v>2</v>
      </c>
      <c r="H65" s="1">
        <f>SUM(GFFL99:GFFL84!H65)</f>
        <v>20</v>
      </c>
      <c r="I65" s="1">
        <f>SUM(GFFL99:GFFL84!I65)</f>
        <v>14</v>
      </c>
      <c r="J65" s="9">
        <f t="shared" si="14"/>
        <v>29</v>
      </c>
      <c r="K65" s="9">
        <f t="shared" si="15"/>
        <v>30</v>
      </c>
      <c r="L65" s="9">
        <f aca="true" t="shared" si="22" ref="L65:M84">L64+J65</f>
        <v>7183.782608695652</v>
      </c>
      <c r="M65" s="9">
        <f t="shared" si="22"/>
        <v>6830.544776119403</v>
      </c>
      <c r="N65" s="5">
        <f t="shared" si="16"/>
        <v>30.193747253047018</v>
      </c>
      <c r="O65" s="11">
        <f t="shared" si="20"/>
        <v>7171.950152179004</v>
      </c>
      <c r="P65" s="5">
        <f t="shared" si="17"/>
        <v>90.98246784412757</v>
      </c>
      <c r="Q65" s="9">
        <f t="shared" si="18"/>
        <v>4</v>
      </c>
      <c r="R65" s="9">
        <f t="shared" si="19"/>
        <v>63</v>
      </c>
    </row>
    <row r="66" spans="1:18" ht="12.75">
      <c r="A66" s="17">
        <v>32809</v>
      </c>
      <c r="B66" s="1">
        <f>SUM(GFFL99:GFFL84!B66)</f>
        <v>6</v>
      </c>
      <c r="C66" s="1">
        <f>SUM(GFFL99:GFFL84!C66)</f>
        <v>1</v>
      </c>
      <c r="D66" s="1">
        <f>SUM(GFFL99:GFFL84!D66)</f>
        <v>53</v>
      </c>
      <c r="E66" s="1">
        <f>SUM(GFFL99:GFFL84!E66)</f>
        <v>49</v>
      </c>
      <c r="F66" s="1">
        <f>SUM(GFFL99:GFFL84!F66)</f>
        <v>3</v>
      </c>
      <c r="G66" s="1">
        <f>SUM(GFFL99:GFFL84!G66)</f>
        <v>2</v>
      </c>
      <c r="H66" s="1">
        <f>SUM(GFFL99:GFFL84!H66)</f>
        <v>53</v>
      </c>
      <c r="I66" s="1">
        <f>SUM(GFFL99:GFFL84!I66)</f>
        <v>38</v>
      </c>
      <c r="J66" s="9">
        <f t="shared" si="14"/>
        <v>95</v>
      </c>
      <c r="K66" s="9">
        <f t="shared" si="15"/>
        <v>86</v>
      </c>
      <c r="L66" s="9">
        <f t="shared" si="22"/>
        <v>7278.782608695652</v>
      </c>
      <c r="M66" s="9">
        <f t="shared" si="22"/>
        <v>6916.544776119403</v>
      </c>
      <c r="N66" s="5">
        <f t="shared" si="16"/>
        <v>92.62827547121204</v>
      </c>
      <c r="O66" s="11">
        <f t="shared" si="20"/>
        <v>7264.578427650216</v>
      </c>
      <c r="P66" s="5">
        <f t="shared" si="17"/>
        <v>92.15753862901808</v>
      </c>
      <c r="Q66" s="9">
        <f t="shared" si="18"/>
        <v>12</v>
      </c>
      <c r="R66" s="9">
        <f t="shared" si="19"/>
        <v>193</v>
      </c>
    </row>
    <row r="67" spans="1:19" ht="12.75">
      <c r="A67" s="17">
        <v>32810</v>
      </c>
      <c r="B67" s="1">
        <f>SUM(GFFL99:GFFL84!B67)</f>
        <v>1</v>
      </c>
      <c r="C67" s="1">
        <f>SUM(GFFL99:GFFL84!C67)</f>
        <v>0</v>
      </c>
      <c r="D67" s="1">
        <f>SUM(GFFL99:GFFL84!D67)</f>
        <v>9</v>
      </c>
      <c r="E67" s="1">
        <f>SUM(GFFL99:GFFL84!E67)</f>
        <v>12</v>
      </c>
      <c r="F67" s="1">
        <f>SUM(GFFL99:GFFL84!F67)</f>
        <v>0</v>
      </c>
      <c r="G67" s="1">
        <f>SUM(GFFL99:GFFL84!G67)</f>
        <v>0</v>
      </c>
      <c r="H67" s="1">
        <f>SUM(GFFL99:GFFL84!H67)</f>
        <v>7</v>
      </c>
      <c r="I67" s="1">
        <f>SUM(GFFL99:GFFL84!I67)</f>
        <v>16</v>
      </c>
      <c r="J67" s="9">
        <f t="shared" si="14"/>
        <v>20</v>
      </c>
      <c r="K67" s="9">
        <f t="shared" si="15"/>
        <v>23</v>
      </c>
      <c r="L67" s="9">
        <f t="shared" si="22"/>
        <v>7298.782608695652</v>
      </c>
      <c r="M67" s="9">
        <f t="shared" si="22"/>
        <v>6939.544776119403</v>
      </c>
      <c r="N67" s="5">
        <f t="shared" si="16"/>
        <v>22.00561240476308</v>
      </c>
      <c r="O67" s="11">
        <f t="shared" si="20"/>
        <v>7286.58404005498</v>
      </c>
      <c r="P67" s="5">
        <f t="shared" si="17"/>
        <v>92.43669909172687</v>
      </c>
      <c r="Q67" s="9">
        <f t="shared" si="18"/>
        <v>1</v>
      </c>
      <c r="R67" s="9">
        <f t="shared" si="19"/>
        <v>44</v>
      </c>
      <c r="S67" s="8" t="s">
        <v>65</v>
      </c>
    </row>
    <row r="68" spans="1:18" ht="12.75">
      <c r="A68" s="17">
        <v>32811</v>
      </c>
      <c r="B68" s="1">
        <f>SUM(GFFL99:GFFL84!B68)</f>
        <v>1</v>
      </c>
      <c r="C68" s="1">
        <f>SUM(GFFL99:GFFL84!C68)</f>
        <v>1</v>
      </c>
      <c r="D68" s="1">
        <f>SUM(GFFL99:GFFL84!D68)</f>
        <v>20</v>
      </c>
      <c r="E68" s="1">
        <f>SUM(GFFL99:GFFL84!E68)</f>
        <v>11</v>
      </c>
      <c r="F68" s="1">
        <f>SUM(GFFL99:GFFL84!F68)</f>
        <v>1</v>
      </c>
      <c r="G68" s="1">
        <f>SUM(GFFL99:GFFL84!G68)</f>
        <v>0</v>
      </c>
      <c r="H68" s="1">
        <f>SUM(GFFL99:GFFL84!H68)</f>
        <v>13</v>
      </c>
      <c r="I68" s="1">
        <f>SUM(GFFL99:GFFL84!I68)</f>
        <v>10</v>
      </c>
      <c r="J68" s="9">
        <f aca="true" t="shared" si="23" ref="J68:J101">-B68-C68+D68+E68</f>
        <v>29</v>
      </c>
      <c r="K68" s="9">
        <f aca="true" t="shared" si="24" ref="K68:K101">-F68-G68+H68+I68</f>
        <v>22</v>
      </c>
      <c r="L68" s="9">
        <f t="shared" si="22"/>
        <v>7327.782608695652</v>
      </c>
      <c r="M68" s="9">
        <f t="shared" si="22"/>
        <v>6961.544776119403</v>
      </c>
      <c r="N68" s="5">
        <f aca="true" t="shared" si="25" ref="N68:N101">(+J68+K68)*($J$103/($J$103+$K$103))</f>
        <v>26.09967982890505</v>
      </c>
      <c r="O68" s="11">
        <f t="shared" si="20"/>
        <v>7312.683719883885</v>
      </c>
      <c r="P68" s="5">
        <f aca="true" t="shared" si="26" ref="P68:P101">O68*100/$N$103</f>
        <v>92.76779638470707</v>
      </c>
      <c r="Q68" s="9">
        <f aca="true" t="shared" si="27" ref="Q68:Q101">+B68+C68+F68+G68</f>
        <v>3</v>
      </c>
      <c r="R68" s="9">
        <f aca="true" t="shared" si="28" ref="R68:R101">D68+E68+H68+I68</f>
        <v>54</v>
      </c>
    </row>
    <row r="69" spans="1:18" ht="12.75">
      <c r="A69" s="17">
        <v>32812</v>
      </c>
      <c r="B69" s="1">
        <f>SUM(GFFL99:GFFL84!B69)</f>
        <v>0</v>
      </c>
      <c r="C69" s="1">
        <f>SUM(GFFL99:GFFL84!C69)</f>
        <v>0</v>
      </c>
      <c r="D69" s="1">
        <f>SUM(GFFL99:GFFL84!D69)</f>
        <v>13</v>
      </c>
      <c r="E69" s="1">
        <f>SUM(GFFL99:GFFL84!E69)</f>
        <v>20</v>
      </c>
      <c r="F69" s="1">
        <f>SUM(GFFL99:GFFL84!F69)</f>
        <v>0</v>
      </c>
      <c r="G69" s="1">
        <f>SUM(GFFL99:GFFL84!G69)</f>
        <v>1</v>
      </c>
      <c r="H69" s="1">
        <f>SUM(GFFL99:GFFL84!H69)</f>
        <v>16</v>
      </c>
      <c r="I69" s="1">
        <f>SUM(GFFL99:GFFL84!I69)</f>
        <v>13</v>
      </c>
      <c r="J69" s="9">
        <f t="shared" si="23"/>
        <v>33</v>
      </c>
      <c r="K69" s="9">
        <f t="shared" si="24"/>
        <v>28</v>
      </c>
      <c r="L69" s="9">
        <f t="shared" si="22"/>
        <v>7360.782608695652</v>
      </c>
      <c r="M69" s="9">
        <f t="shared" si="22"/>
        <v>6989.544776119403</v>
      </c>
      <c r="N69" s="5">
        <f t="shared" si="25"/>
        <v>31.21726410908251</v>
      </c>
      <c r="O69" s="11">
        <f aca="true" t="shared" si="29" ref="O69:O101">O68+N69</f>
        <v>7343.900983992968</v>
      </c>
      <c r="P69" s="5">
        <f t="shared" si="26"/>
        <v>93.16381471552653</v>
      </c>
      <c r="Q69" s="9">
        <f t="shared" si="27"/>
        <v>1</v>
      </c>
      <c r="R69" s="9">
        <f t="shared" si="28"/>
        <v>62</v>
      </c>
    </row>
    <row r="70" spans="1:18" ht="12.75">
      <c r="A70" s="17">
        <v>32813</v>
      </c>
      <c r="B70" s="1">
        <f>SUM(GFFL99:GFFL84!B70)</f>
        <v>0</v>
      </c>
      <c r="C70" s="1">
        <f>SUM(GFFL99:GFFL84!C70)</f>
        <v>2</v>
      </c>
      <c r="D70" s="1">
        <f>SUM(GFFL99:GFFL84!D70)</f>
        <v>20</v>
      </c>
      <c r="E70" s="1">
        <f>SUM(GFFL99:GFFL84!E70)</f>
        <v>13</v>
      </c>
      <c r="F70" s="1">
        <f>SUM(GFFL99:GFFL84!F70)</f>
        <v>0</v>
      </c>
      <c r="G70" s="1">
        <f>SUM(GFFL99:GFFL84!G70)</f>
        <v>1</v>
      </c>
      <c r="H70" s="1">
        <f>SUM(GFFL99:GFFL84!H70)</f>
        <v>15</v>
      </c>
      <c r="I70" s="1">
        <f>SUM(GFFL99:GFFL84!I70)</f>
        <v>13</v>
      </c>
      <c r="J70" s="9">
        <f t="shared" si="23"/>
        <v>31</v>
      </c>
      <c r="K70" s="9">
        <f t="shared" si="24"/>
        <v>27</v>
      </c>
      <c r="L70" s="9">
        <f t="shared" si="22"/>
        <v>7391.782608695652</v>
      </c>
      <c r="M70" s="9">
        <f t="shared" si="22"/>
        <v>7016.544776119403</v>
      </c>
      <c r="N70" s="5">
        <f t="shared" si="25"/>
        <v>29.681988825029272</v>
      </c>
      <c r="O70" s="11">
        <f t="shared" si="29"/>
        <v>7373.582972817997</v>
      </c>
      <c r="P70" s="5">
        <f t="shared" si="26"/>
        <v>93.5403567349942</v>
      </c>
      <c r="Q70" s="9">
        <f t="shared" si="27"/>
        <v>3</v>
      </c>
      <c r="R70" s="9">
        <f t="shared" si="28"/>
        <v>61</v>
      </c>
    </row>
    <row r="71" spans="1:18" ht="12.75">
      <c r="A71" s="17">
        <v>32814</v>
      </c>
      <c r="B71" s="1">
        <f>SUM(GFFL99:GFFL84!B71)</f>
        <v>0</v>
      </c>
      <c r="C71" s="1">
        <f>SUM(GFFL99:GFFL84!C71)</f>
        <v>2</v>
      </c>
      <c r="D71" s="1">
        <f>SUM(GFFL99:GFFL84!D71)</f>
        <v>25</v>
      </c>
      <c r="E71" s="1">
        <f>SUM(GFFL99:GFFL84!E71)</f>
        <v>18</v>
      </c>
      <c r="F71" s="1">
        <f>SUM(GFFL99:GFFL84!F71)</f>
        <v>0</v>
      </c>
      <c r="G71" s="1">
        <f>SUM(GFFL99:GFFL84!G71)</f>
        <v>0</v>
      </c>
      <c r="H71" s="1">
        <f>SUM(GFFL99:GFFL84!H71)</f>
        <v>21</v>
      </c>
      <c r="I71" s="1">
        <f>SUM(GFFL99:GFFL84!I71)</f>
        <v>18</v>
      </c>
      <c r="J71" s="9">
        <f t="shared" si="23"/>
        <v>41</v>
      </c>
      <c r="K71" s="9">
        <f t="shared" si="24"/>
        <v>39</v>
      </c>
      <c r="L71" s="9">
        <f t="shared" si="22"/>
        <v>7432.782608695652</v>
      </c>
      <c r="M71" s="9">
        <f t="shared" si="22"/>
        <v>7055.544776119403</v>
      </c>
      <c r="N71" s="5">
        <f t="shared" si="25"/>
        <v>40.940674241419686</v>
      </c>
      <c r="O71" s="11">
        <f t="shared" si="29"/>
        <v>7414.523647059416</v>
      </c>
      <c r="P71" s="5">
        <f t="shared" si="26"/>
        <v>94.05972503770823</v>
      </c>
      <c r="Q71" s="9">
        <f t="shared" si="27"/>
        <v>2</v>
      </c>
      <c r="R71" s="9">
        <f t="shared" si="28"/>
        <v>82</v>
      </c>
    </row>
    <row r="72" spans="1:18" ht="12.75">
      <c r="A72" s="17">
        <v>32815</v>
      </c>
      <c r="B72" s="1">
        <f>SUM(GFFL99:GFFL84!B72)</f>
        <v>0</v>
      </c>
      <c r="C72" s="1">
        <f>SUM(GFFL99:GFFL84!C72)</f>
        <v>0</v>
      </c>
      <c r="D72" s="1">
        <f>SUM(GFFL99:GFFL84!D72)</f>
        <v>16</v>
      </c>
      <c r="E72" s="1">
        <f>SUM(GFFL99:GFFL84!E72)</f>
        <v>11</v>
      </c>
      <c r="F72" s="1">
        <f>SUM(GFFL99:GFFL84!F72)</f>
        <v>2</v>
      </c>
      <c r="G72" s="1">
        <f>SUM(GFFL99:GFFL84!G72)</f>
        <v>1</v>
      </c>
      <c r="H72" s="1">
        <f>SUM(GFFL99:GFFL84!H72)</f>
        <v>18</v>
      </c>
      <c r="I72" s="1">
        <f>SUM(GFFL99:GFFL84!I72)</f>
        <v>13</v>
      </c>
      <c r="J72" s="9">
        <f t="shared" si="23"/>
        <v>27</v>
      </c>
      <c r="K72" s="9">
        <f t="shared" si="24"/>
        <v>28</v>
      </c>
      <c r="L72" s="9">
        <f t="shared" si="22"/>
        <v>7459.782608695652</v>
      </c>
      <c r="M72" s="9">
        <f t="shared" si="22"/>
        <v>7083.544776119403</v>
      </c>
      <c r="N72" s="5">
        <f t="shared" si="25"/>
        <v>28.146713540976034</v>
      </c>
      <c r="O72" s="11">
        <f t="shared" si="29"/>
        <v>7442.670360600392</v>
      </c>
      <c r="P72" s="5">
        <f t="shared" si="26"/>
        <v>94.41679074582413</v>
      </c>
      <c r="Q72" s="9">
        <f t="shared" si="27"/>
        <v>3</v>
      </c>
      <c r="R72" s="9">
        <f t="shared" si="28"/>
        <v>58</v>
      </c>
    </row>
    <row r="73" spans="1:18" ht="12.75">
      <c r="A73" s="17">
        <v>32816</v>
      </c>
      <c r="B73" s="1">
        <f>SUM(GFFL99:GFFL84!B73)</f>
        <v>1</v>
      </c>
      <c r="C73" s="1">
        <f>SUM(GFFL99:GFFL84!C73)</f>
        <v>1</v>
      </c>
      <c r="D73" s="1">
        <f>SUM(GFFL99:GFFL84!D73)</f>
        <v>32</v>
      </c>
      <c r="E73" s="1">
        <f>SUM(GFFL99:GFFL84!E73)</f>
        <v>24</v>
      </c>
      <c r="F73" s="1">
        <f>SUM(GFFL99:GFFL84!F73)</f>
        <v>0</v>
      </c>
      <c r="G73" s="1">
        <f>SUM(GFFL99:GFFL84!G73)</f>
        <v>0</v>
      </c>
      <c r="H73" s="1">
        <f>SUM(GFFL99:GFFL84!H73)</f>
        <v>29</v>
      </c>
      <c r="I73" s="1">
        <f>SUM(GFFL99:GFFL84!I73)</f>
        <v>12</v>
      </c>
      <c r="J73" s="9">
        <f t="shared" si="23"/>
        <v>54</v>
      </c>
      <c r="K73" s="9">
        <f t="shared" si="24"/>
        <v>41</v>
      </c>
      <c r="L73" s="9">
        <f t="shared" si="22"/>
        <v>7513.782608695652</v>
      </c>
      <c r="M73" s="9">
        <f t="shared" si="22"/>
        <v>7124.544776119403</v>
      </c>
      <c r="N73" s="5">
        <f t="shared" si="25"/>
        <v>48.61705066168588</v>
      </c>
      <c r="O73" s="11">
        <f t="shared" si="29"/>
        <v>7491.2874112620775</v>
      </c>
      <c r="P73" s="5">
        <f t="shared" si="26"/>
        <v>95.03354060529703</v>
      </c>
      <c r="Q73" s="9">
        <f t="shared" si="27"/>
        <v>2</v>
      </c>
      <c r="R73" s="9">
        <f t="shared" si="28"/>
        <v>97</v>
      </c>
    </row>
    <row r="74" spans="1:18" ht="12.75">
      <c r="A74" s="17">
        <v>32817</v>
      </c>
      <c r="B74" s="1">
        <f>SUM(GFFL99:GFFL84!B74)</f>
        <v>0</v>
      </c>
      <c r="C74" s="1">
        <f>SUM(GFFL99:GFFL84!C74)</f>
        <v>0</v>
      </c>
      <c r="D74" s="1">
        <f>SUM(GFFL99:GFFL84!D74)</f>
        <v>11</v>
      </c>
      <c r="E74" s="1">
        <f>SUM(GFFL99:GFFL84!E74)</f>
        <v>7</v>
      </c>
      <c r="F74" s="1">
        <f>SUM(GFFL99:GFFL84!F74)</f>
        <v>1</v>
      </c>
      <c r="G74" s="1">
        <f>SUM(GFFL99:GFFL84!G74)</f>
        <v>0</v>
      </c>
      <c r="H74" s="1">
        <f>SUM(GFFL99:GFFL84!H74)</f>
        <v>12</v>
      </c>
      <c r="I74" s="1">
        <f>SUM(GFFL99:GFFL84!I74)</f>
        <v>14</v>
      </c>
      <c r="J74" s="9">
        <f t="shared" si="23"/>
        <v>18</v>
      </c>
      <c r="K74" s="9">
        <f t="shared" si="24"/>
        <v>25</v>
      </c>
      <c r="L74" s="9">
        <f t="shared" si="22"/>
        <v>7531.782608695652</v>
      </c>
      <c r="M74" s="9">
        <f t="shared" si="22"/>
        <v>7149.544776119403</v>
      </c>
      <c r="N74" s="5">
        <f t="shared" si="25"/>
        <v>22.00561240476308</v>
      </c>
      <c r="O74" s="11">
        <f t="shared" si="29"/>
        <v>7513.293023666841</v>
      </c>
      <c r="P74" s="5">
        <f t="shared" si="26"/>
        <v>95.31270106800584</v>
      </c>
      <c r="Q74" s="9">
        <f t="shared" si="27"/>
        <v>1</v>
      </c>
      <c r="R74" s="9">
        <f t="shared" si="28"/>
        <v>44</v>
      </c>
    </row>
    <row r="75" spans="1:18" ht="12.75">
      <c r="A75" s="17">
        <v>32818</v>
      </c>
      <c r="B75" s="1">
        <f>SUM(GFFL99:GFFL84!B75)</f>
        <v>0</v>
      </c>
      <c r="C75" s="1">
        <f>SUM(GFFL99:GFFL84!C75)</f>
        <v>1</v>
      </c>
      <c r="D75" s="1">
        <f>SUM(GFFL99:GFFL84!D75)</f>
        <v>27</v>
      </c>
      <c r="E75" s="1">
        <f>SUM(GFFL99:GFFL84!E75)</f>
        <v>16</v>
      </c>
      <c r="F75" s="1">
        <f>SUM(GFFL99:GFFL84!F75)</f>
        <v>0</v>
      </c>
      <c r="G75" s="1">
        <f>SUM(GFFL99:GFFL84!G75)</f>
        <v>1</v>
      </c>
      <c r="H75" s="1">
        <f>SUM(GFFL99:GFFL84!H75)</f>
        <v>23</v>
      </c>
      <c r="I75" s="1">
        <f>SUM(GFFL99:GFFL84!I75)</f>
        <v>16</v>
      </c>
      <c r="J75" s="9">
        <f t="shared" si="23"/>
        <v>42</v>
      </c>
      <c r="K75" s="9">
        <f t="shared" si="24"/>
        <v>38</v>
      </c>
      <c r="L75" s="9">
        <f t="shared" si="22"/>
        <v>7573.782608695652</v>
      </c>
      <c r="M75" s="9">
        <f t="shared" si="22"/>
        <v>7187.544776119403</v>
      </c>
      <c r="N75" s="5">
        <f t="shared" si="25"/>
        <v>40.940674241419686</v>
      </c>
      <c r="O75" s="11">
        <f t="shared" si="29"/>
        <v>7554.23369790826</v>
      </c>
      <c r="P75" s="5">
        <f t="shared" si="26"/>
        <v>95.83206937071986</v>
      </c>
      <c r="Q75" s="9">
        <f t="shared" si="27"/>
        <v>2</v>
      </c>
      <c r="R75" s="9">
        <f t="shared" si="28"/>
        <v>82</v>
      </c>
    </row>
    <row r="76" spans="1:18" ht="12.75">
      <c r="A76" s="17">
        <v>32819</v>
      </c>
      <c r="B76" s="1">
        <f>SUM(GFFL99:GFFL84!B76)</f>
        <v>0</v>
      </c>
      <c r="C76" s="1">
        <f>SUM(GFFL99:GFFL84!C76)</f>
        <v>0</v>
      </c>
      <c r="D76" s="1">
        <f>SUM(GFFL99:GFFL84!D76)</f>
        <v>25</v>
      </c>
      <c r="E76" s="1">
        <f>SUM(GFFL99:GFFL84!E76)</f>
        <v>26</v>
      </c>
      <c r="F76" s="1">
        <f>SUM(GFFL99:GFFL84!F76)</f>
        <v>1</v>
      </c>
      <c r="G76" s="1">
        <f>SUM(GFFL99:GFFL84!G76)</f>
        <v>2</v>
      </c>
      <c r="H76" s="1">
        <f>SUM(GFFL99:GFFL84!H76)</f>
        <v>42</v>
      </c>
      <c r="I76" s="1">
        <f>SUM(GFFL99:GFFL84!I76)</f>
        <v>30</v>
      </c>
      <c r="J76" s="9">
        <f t="shared" si="23"/>
        <v>51</v>
      </c>
      <c r="K76" s="9">
        <f t="shared" si="24"/>
        <v>69</v>
      </c>
      <c r="L76" s="9">
        <f t="shared" si="22"/>
        <v>7624.782608695652</v>
      </c>
      <c r="M76" s="9">
        <f t="shared" si="22"/>
        <v>7256.544776119403</v>
      </c>
      <c r="N76" s="5">
        <f t="shared" si="25"/>
        <v>61.41101136212953</v>
      </c>
      <c r="O76" s="11">
        <f t="shared" si="29"/>
        <v>7615.644709270389</v>
      </c>
      <c r="P76" s="5">
        <f t="shared" si="26"/>
        <v>96.61112182479091</v>
      </c>
      <c r="Q76" s="9">
        <f t="shared" si="27"/>
        <v>3</v>
      </c>
      <c r="R76" s="9">
        <f t="shared" si="28"/>
        <v>123</v>
      </c>
    </row>
    <row r="77" spans="1:18" ht="12.75">
      <c r="A77" s="17">
        <v>32820</v>
      </c>
      <c r="B77" s="1">
        <f>SUM(GFFL99:GFFL84!B77)</f>
        <v>1</v>
      </c>
      <c r="C77" s="1">
        <f>SUM(GFFL99:GFFL84!C77)</f>
        <v>1</v>
      </c>
      <c r="D77" s="1">
        <f>SUM(GFFL99:GFFL84!D77)</f>
        <v>17</v>
      </c>
      <c r="E77" s="1">
        <f>SUM(GFFL99:GFFL84!E77)</f>
        <v>13</v>
      </c>
      <c r="F77" s="1">
        <f>SUM(GFFL99:GFFL84!F77)</f>
        <v>1</v>
      </c>
      <c r="G77" s="1">
        <f>SUM(GFFL99:GFFL84!G77)</f>
        <v>0</v>
      </c>
      <c r="H77" s="1">
        <f>SUM(GFFL99:GFFL84!H77)</f>
        <v>14</v>
      </c>
      <c r="I77" s="1">
        <f>SUM(GFFL99:GFFL84!I77)</f>
        <v>12</v>
      </c>
      <c r="J77" s="9">
        <f t="shared" si="23"/>
        <v>28</v>
      </c>
      <c r="K77" s="9">
        <f t="shared" si="24"/>
        <v>25</v>
      </c>
      <c r="L77" s="9">
        <f t="shared" si="22"/>
        <v>7652.782608695652</v>
      </c>
      <c r="M77" s="9">
        <f t="shared" si="22"/>
        <v>7281.544776119403</v>
      </c>
      <c r="N77" s="5">
        <f t="shared" si="25"/>
        <v>27.12319668494054</v>
      </c>
      <c r="O77" s="11">
        <f t="shared" si="29"/>
        <v>7642.76790595533</v>
      </c>
      <c r="P77" s="5">
        <f t="shared" si="26"/>
        <v>96.95520332533896</v>
      </c>
      <c r="Q77" s="9">
        <f t="shared" si="27"/>
        <v>3</v>
      </c>
      <c r="R77" s="9">
        <f t="shared" si="28"/>
        <v>56</v>
      </c>
    </row>
    <row r="78" spans="1:18" ht="12.75">
      <c r="A78" s="17">
        <v>32821</v>
      </c>
      <c r="B78" s="1">
        <f>SUM(GFFL99:GFFL84!B78)</f>
        <v>0</v>
      </c>
      <c r="C78" s="1">
        <f>SUM(GFFL99:GFFL84!C78)</f>
        <v>2</v>
      </c>
      <c r="D78" s="1">
        <f>SUM(GFFL99:GFFL84!D78)</f>
        <v>14</v>
      </c>
      <c r="E78" s="1">
        <f>SUM(GFFL99:GFFL84!E78)</f>
        <v>19</v>
      </c>
      <c r="F78" s="1">
        <f>SUM(GFFL99:GFFL84!F78)</f>
        <v>1</v>
      </c>
      <c r="G78" s="1">
        <f>SUM(GFFL99:GFFL84!G78)</f>
        <v>0</v>
      </c>
      <c r="H78" s="1">
        <f>SUM(GFFL99:GFFL84!H78)</f>
        <v>17</v>
      </c>
      <c r="I78" s="1">
        <f>SUM(GFFL99:GFFL84!I78)</f>
        <v>13</v>
      </c>
      <c r="J78" s="9">
        <f t="shared" si="23"/>
        <v>31</v>
      </c>
      <c r="K78" s="9">
        <f t="shared" si="24"/>
        <v>29</v>
      </c>
      <c r="L78" s="9">
        <f t="shared" si="22"/>
        <v>7683.782608695652</v>
      </c>
      <c r="M78" s="9">
        <f t="shared" si="22"/>
        <v>7310.544776119403</v>
      </c>
      <c r="N78" s="5">
        <f t="shared" si="25"/>
        <v>30.705505681064764</v>
      </c>
      <c r="O78" s="11">
        <f t="shared" si="29"/>
        <v>7673.473411636395</v>
      </c>
      <c r="P78" s="5">
        <f t="shared" si="26"/>
        <v>97.3447295523745</v>
      </c>
      <c r="Q78" s="9">
        <f t="shared" si="27"/>
        <v>3</v>
      </c>
      <c r="R78" s="9">
        <f t="shared" si="28"/>
        <v>63</v>
      </c>
    </row>
    <row r="79" spans="1:18" ht="12.75">
      <c r="A79" s="17">
        <v>32822</v>
      </c>
      <c r="B79" s="1">
        <f>SUM(GFFL99:GFFL84!B79)</f>
        <v>0</v>
      </c>
      <c r="C79" s="1">
        <f>SUM(GFFL99:GFFL84!C79)</f>
        <v>1</v>
      </c>
      <c r="D79" s="1">
        <f>SUM(GFFL99:GFFL84!D79)</f>
        <v>7</v>
      </c>
      <c r="E79" s="1">
        <f>SUM(GFFL99:GFFL84!E79)</f>
        <v>13</v>
      </c>
      <c r="F79" s="1">
        <f>SUM(GFFL99:GFFL84!F79)</f>
        <v>2</v>
      </c>
      <c r="G79" s="1">
        <f>SUM(GFFL99:GFFL84!G79)</f>
        <v>2</v>
      </c>
      <c r="H79" s="1">
        <f>SUM(GFFL99:GFFL84!H79)</f>
        <v>9</v>
      </c>
      <c r="I79" s="1">
        <f>SUM(GFFL99:GFFL84!I79)</f>
        <v>14</v>
      </c>
      <c r="J79" s="9">
        <f t="shared" si="23"/>
        <v>19</v>
      </c>
      <c r="K79" s="9">
        <f t="shared" si="24"/>
        <v>19</v>
      </c>
      <c r="L79" s="9">
        <f t="shared" si="22"/>
        <v>7702.782608695652</v>
      </c>
      <c r="M79" s="9">
        <f t="shared" si="22"/>
        <v>7329.544776119403</v>
      </c>
      <c r="N79" s="5">
        <f t="shared" si="25"/>
        <v>19.44682026467435</v>
      </c>
      <c r="O79" s="11">
        <f t="shared" si="29"/>
        <v>7692.920231901069</v>
      </c>
      <c r="P79" s="5">
        <f t="shared" si="26"/>
        <v>97.59142949616366</v>
      </c>
      <c r="Q79" s="9">
        <f t="shared" si="27"/>
        <v>5</v>
      </c>
      <c r="R79" s="9">
        <f t="shared" si="28"/>
        <v>43</v>
      </c>
    </row>
    <row r="80" spans="1:18" ht="12.75">
      <c r="A80" s="17">
        <v>32823</v>
      </c>
      <c r="B80" s="1">
        <f>SUM(GFFL99:GFFL84!B80)</f>
        <v>2</v>
      </c>
      <c r="C80" s="1">
        <f>SUM(GFFL99:GFFL84!C80)</f>
        <v>1</v>
      </c>
      <c r="D80" s="1">
        <f>SUM(GFFL99:GFFL84!D80)</f>
        <v>2</v>
      </c>
      <c r="E80" s="1">
        <f>SUM(GFFL99:GFFL84!E80)</f>
        <v>5</v>
      </c>
      <c r="F80" s="1">
        <f>SUM(GFFL99:GFFL84!F80)</f>
        <v>0</v>
      </c>
      <c r="G80" s="1">
        <f>SUM(GFFL99:GFFL84!G80)</f>
        <v>0</v>
      </c>
      <c r="H80" s="1">
        <f>SUM(GFFL99:GFFL84!H80)</f>
        <v>9</v>
      </c>
      <c r="I80" s="1">
        <f>SUM(GFFL99:GFFL84!I80)</f>
        <v>4</v>
      </c>
      <c r="J80" s="9">
        <f t="shared" si="23"/>
        <v>4</v>
      </c>
      <c r="K80" s="9">
        <f t="shared" si="24"/>
        <v>13</v>
      </c>
      <c r="L80" s="9">
        <f t="shared" si="22"/>
        <v>7706.782608695652</v>
      </c>
      <c r="M80" s="9">
        <f t="shared" si="22"/>
        <v>7342.544776119403</v>
      </c>
      <c r="N80" s="5">
        <f t="shared" si="25"/>
        <v>8.699893276301683</v>
      </c>
      <c r="O80" s="11">
        <f t="shared" si="29"/>
        <v>7701.620125177371</v>
      </c>
      <c r="P80" s="5">
        <f t="shared" si="26"/>
        <v>97.70179526049039</v>
      </c>
      <c r="Q80" s="9">
        <f t="shared" si="27"/>
        <v>3</v>
      </c>
      <c r="R80" s="9">
        <f t="shared" si="28"/>
        <v>20</v>
      </c>
    </row>
    <row r="81" spans="1:19" ht="12.75">
      <c r="A81" s="17">
        <v>32824</v>
      </c>
      <c r="B81" s="1">
        <f>SUM(GFFL99:GFFL84!B81)</f>
        <v>0</v>
      </c>
      <c r="C81" s="1">
        <f>SUM(GFFL99:GFFL84!C81)</f>
        <v>0</v>
      </c>
      <c r="D81" s="1">
        <f>SUM(GFFL99:GFFL84!D81)</f>
        <v>6</v>
      </c>
      <c r="E81" s="1">
        <f>SUM(GFFL99:GFFL84!E81)</f>
        <v>8</v>
      </c>
      <c r="F81" s="1">
        <f>SUM(GFFL99:GFFL84!F81)</f>
        <v>1</v>
      </c>
      <c r="G81" s="1">
        <f>SUM(GFFL99:GFFL84!G81)</f>
        <v>0</v>
      </c>
      <c r="H81" s="1">
        <f>SUM(GFFL99:GFFL84!H81)</f>
        <v>9</v>
      </c>
      <c r="I81" s="1">
        <f>SUM(GFFL99:GFFL84!I81)</f>
        <v>6</v>
      </c>
      <c r="J81" s="9">
        <f t="shared" si="23"/>
        <v>14</v>
      </c>
      <c r="K81" s="9">
        <f t="shared" si="24"/>
        <v>14</v>
      </c>
      <c r="L81" s="9">
        <f t="shared" si="22"/>
        <v>7720.782608695652</v>
      </c>
      <c r="M81" s="9">
        <f t="shared" si="22"/>
        <v>7356.544776119403</v>
      </c>
      <c r="N81" s="5">
        <f t="shared" si="25"/>
        <v>14.32923598449689</v>
      </c>
      <c r="O81" s="11">
        <f t="shared" si="29"/>
        <v>7715.949361161868</v>
      </c>
      <c r="P81" s="5">
        <f t="shared" si="26"/>
        <v>97.8835741664403</v>
      </c>
      <c r="Q81" s="9">
        <f t="shared" si="27"/>
        <v>1</v>
      </c>
      <c r="R81" s="9">
        <f t="shared" si="28"/>
        <v>29</v>
      </c>
      <c r="S81" s="8" t="s">
        <v>66</v>
      </c>
    </row>
    <row r="82" spans="1:18" ht="12.75">
      <c r="A82" s="17">
        <v>32825</v>
      </c>
      <c r="B82" s="1">
        <f>SUM(GFFL99:GFFL84!B82)</f>
        <v>0</v>
      </c>
      <c r="C82" s="1">
        <f>SUM(GFFL99:GFFL84!C82)</f>
        <v>0</v>
      </c>
      <c r="D82" s="1">
        <f>SUM(GFFL99:GFFL84!D82)</f>
        <v>6</v>
      </c>
      <c r="E82" s="1">
        <f>SUM(GFFL99:GFFL84!E82)</f>
        <v>7</v>
      </c>
      <c r="F82" s="1">
        <f>SUM(GFFL99:GFFL84!F82)</f>
        <v>1</v>
      </c>
      <c r="G82" s="1">
        <f>SUM(GFFL99:GFFL84!G82)</f>
        <v>1</v>
      </c>
      <c r="H82" s="1">
        <f>SUM(GFFL99:GFFL84!H82)</f>
        <v>4</v>
      </c>
      <c r="I82" s="1">
        <f>SUM(GFFL99:GFFL84!I82)</f>
        <v>7</v>
      </c>
      <c r="J82" s="9">
        <f t="shared" si="23"/>
        <v>13</v>
      </c>
      <c r="K82" s="9">
        <f t="shared" si="24"/>
        <v>9</v>
      </c>
      <c r="L82" s="9">
        <f t="shared" si="22"/>
        <v>7733.782608695652</v>
      </c>
      <c r="M82" s="9">
        <f t="shared" si="22"/>
        <v>7365.544776119403</v>
      </c>
      <c r="N82" s="5">
        <f t="shared" si="25"/>
        <v>11.258685416390414</v>
      </c>
      <c r="O82" s="11">
        <f t="shared" si="29"/>
        <v>7727.208046578258</v>
      </c>
      <c r="P82" s="5">
        <f t="shared" si="26"/>
        <v>98.02640044968666</v>
      </c>
      <c r="Q82" s="9">
        <f t="shared" si="27"/>
        <v>2</v>
      </c>
      <c r="R82" s="9">
        <f t="shared" si="28"/>
        <v>24</v>
      </c>
    </row>
    <row r="83" spans="1:18" ht="12.75">
      <c r="A83" s="17">
        <v>32826</v>
      </c>
      <c r="B83" s="1">
        <f>SUM(GFFL99:GFFL84!B83)</f>
        <v>0</v>
      </c>
      <c r="C83" s="1">
        <f>SUM(GFFL99:GFFL84!C83)</f>
        <v>0</v>
      </c>
      <c r="D83" s="1">
        <f>SUM(GFFL99:GFFL84!D83)</f>
        <v>13</v>
      </c>
      <c r="E83" s="1">
        <f>SUM(GFFL99:GFFL84!E83)</f>
        <v>3</v>
      </c>
      <c r="F83" s="1">
        <f>SUM(GFFL99:GFFL84!F83)</f>
        <v>0</v>
      </c>
      <c r="G83" s="1">
        <f>SUM(GFFL99:GFFL84!G83)</f>
        <v>2</v>
      </c>
      <c r="H83" s="1">
        <f>SUM(GFFL99:GFFL84!H83)</f>
        <v>2</v>
      </c>
      <c r="I83" s="1">
        <f>SUM(GFFL99:GFFL84!I83)</f>
        <v>12</v>
      </c>
      <c r="J83" s="9">
        <f t="shared" si="23"/>
        <v>16</v>
      </c>
      <c r="K83" s="9">
        <f t="shared" si="24"/>
        <v>12</v>
      </c>
      <c r="L83" s="9">
        <f t="shared" si="22"/>
        <v>7749.782608695652</v>
      </c>
      <c r="M83" s="9">
        <f t="shared" si="22"/>
        <v>7377.544776119403</v>
      </c>
      <c r="N83" s="5">
        <f t="shared" si="25"/>
        <v>14.32923598449689</v>
      </c>
      <c r="O83" s="11">
        <f t="shared" si="29"/>
        <v>7741.5372825627555</v>
      </c>
      <c r="P83" s="5">
        <f t="shared" si="26"/>
        <v>98.20817935563657</v>
      </c>
      <c r="Q83" s="9">
        <f t="shared" si="27"/>
        <v>2</v>
      </c>
      <c r="R83" s="9">
        <f t="shared" si="28"/>
        <v>30</v>
      </c>
    </row>
    <row r="84" spans="1:18" ht="12.75">
      <c r="A84" s="17">
        <v>32827</v>
      </c>
      <c r="B84" s="1">
        <f>SUM(GFFL99:GFFL84!B84)</f>
        <v>0</v>
      </c>
      <c r="C84" s="1">
        <f>SUM(GFFL99:GFFL84!C84)</f>
        <v>0</v>
      </c>
      <c r="D84" s="1">
        <f>SUM(GFFL99:GFFL84!D84)</f>
        <v>10</v>
      </c>
      <c r="E84" s="1">
        <f>SUM(GFFL99:GFFL84!E84)</f>
        <v>5</v>
      </c>
      <c r="F84" s="1">
        <f>SUM(GFFL99:GFFL84!F84)</f>
        <v>0</v>
      </c>
      <c r="G84" s="1">
        <f>SUM(GFFL99:GFFL84!G84)</f>
        <v>0</v>
      </c>
      <c r="H84" s="1">
        <f>SUM(GFFL99:GFFL84!H84)</f>
        <v>5</v>
      </c>
      <c r="I84" s="1">
        <f>SUM(GFFL99:GFFL84!I84)</f>
        <v>8</v>
      </c>
      <c r="J84" s="9">
        <f t="shared" si="23"/>
        <v>15</v>
      </c>
      <c r="K84" s="9">
        <f t="shared" si="24"/>
        <v>13</v>
      </c>
      <c r="L84" s="9">
        <f t="shared" si="22"/>
        <v>7764.782608695652</v>
      </c>
      <c r="M84" s="9">
        <f t="shared" si="22"/>
        <v>7390.544776119403</v>
      </c>
      <c r="N84" s="5">
        <f t="shared" si="25"/>
        <v>14.32923598449689</v>
      </c>
      <c r="O84" s="11">
        <f t="shared" si="29"/>
        <v>7755.866518547253</v>
      </c>
      <c r="P84" s="5">
        <f t="shared" si="26"/>
        <v>98.3899582615865</v>
      </c>
      <c r="Q84" s="9">
        <f t="shared" si="27"/>
        <v>0</v>
      </c>
      <c r="R84" s="9">
        <f t="shared" si="28"/>
        <v>28</v>
      </c>
    </row>
    <row r="85" spans="1:18" ht="12.75">
      <c r="A85" s="17">
        <v>32828</v>
      </c>
      <c r="B85" s="1">
        <f>SUM(GFFL99:GFFL84!B85)</f>
        <v>0</v>
      </c>
      <c r="C85" s="1">
        <f>SUM(GFFL99:GFFL84!C85)</f>
        <v>0</v>
      </c>
      <c r="D85" s="1">
        <f>SUM(GFFL99:GFFL84!D85)</f>
        <v>8</v>
      </c>
      <c r="E85" s="1">
        <f>SUM(GFFL99:GFFL84!E85)</f>
        <v>15</v>
      </c>
      <c r="F85" s="1">
        <f>SUM(GFFL99:GFFL84!F85)</f>
        <v>0</v>
      </c>
      <c r="G85" s="1">
        <f>SUM(GFFL99:GFFL84!G85)</f>
        <v>2</v>
      </c>
      <c r="H85" s="1">
        <f>SUM(GFFL99:GFFL84!H85)</f>
        <v>16</v>
      </c>
      <c r="I85" s="1">
        <f>SUM(GFFL99:GFFL84!I85)</f>
        <v>12</v>
      </c>
      <c r="J85" s="9">
        <f t="shared" si="23"/>
        <v>23</v>
      </c>
      <c r="K85" s="9">
        <f t="shared" si="24"/>
        <v>26</v>
      </c>
      <c r="L85" s="9">
        <f aca="true" t="shared" si="30" ref="L85:M101">L84+J85</f>
        <v>7787.782608695652</v>
      </c>
      <c r="M85" s="9">
        <f t="shared" si="30"/>
        <v>7416.544776119403</v>
      </c>
      <c r="N85" s="5">
        <f t="shared" si="25"/>
        <v>25.076162972869557</v>
      </c>
      <c r="O85" s="11">
        <f t="shared" si="29"/>
        <v>7780.942681520122</v>
      </c>
      <c r="P85" s="5">
        <f t="shared" si="26"/>
        <v>98.70807134699885</v>
      </c>
      <c r="Q85" s="9">
        <f t="shared" si="27"/>
        <v>2</v>
      </c>
      <c r="R85" s="9">
        <f t="shared" si="28"/>
        <v>51</v>
      </c>
    </row>
    <row r="86" spans="1:18" ht="12.75">
      <c r="A86" s="17">
        <v>32829</v>
      </c>
      <c r="B86" s="1">
        <f>SUM(GFFL99:GFFL84!B86)</f>
        <v>0</v>
      </c>
      <c r="C86" s="1">
        <f>SUM(GFFL99:GFFL84!C86)</f>
        <v>0</v>
      </c>
      <c r="D86" s="1">
        <f>SUM(GFFL99:GFFL84!D86)</f>
        <v>2</v>
      </c>
      <c r="E86" s="1">
        <f>SUM(GFFL99:GFFL84!E86)</f>
        <v>0</v>
      </c>
      <c r="F86" s="1">
        <f>SUM(GFFL99:GFFL84!F86)</f>
        <v>0</v>
      </c>
      <c r="G86" s="1">
        <f>SUM(GFFL99:GFFL84!G86)</f>
        <v>0</v>
      </c>
      <c r="H86" s="1">
        <f>SUM(GFFL99:GFFL84!H86)</f>
        <v>4</v>
      </c>
      <c r="I86" s="1">
        <f>SUM(GFFL99:GFFL84!I86)</f>
        <v>7</v>
      </c>
      <c r="J86" s="9">
        <f t="shared" si="23"/>
        <v>2</v>
      </c>
      <c r="K86" s="9">
        <f t="shared" si="24"/>
        <v>11</v>
      </c>
      <c r="L86" s="9">
        <f t="shared" si="30"/>
        <v>7789.782608695652</v>
      </c>
      <c r="M86" s="9">
        <f t="shared" si="30"/>
        <v>7427.544776119403</v>
      </c>
      <c r="N86" s="5">
        <f t="shared" si="25"/>
        <v>6.652859564230699</v>
      </c>
      <c r="O86" s="11">
        <f t="shared" si="29"/>
        <v>7787.595541084353</v>
      </c>
      <c r="P86" s="5">
        <f t="shared" si="26"/>
        <v>98.79246869618987</v>
      </c>
      <c r="Q86" s="9">
        <f t="shared" si="27"/>
        <v>0</v>
      </c>
      <c r="R86" s="9">
        <f t="shared" si="28"/>
        <v>13</v>
      </c>
    </row>
    <row r="87" spans="1:18" ht="12.75">
      <c r="A87" s="17">
        <v>32830</v>
      </c>
      <c r="B87" s="1">
        <f>SUM(GFFL99:GFFL84!B87)</f>
        <v>1</v>
      </c>
      <c r="C87" s="1">
        <f>SUM(GFFL99:GFFL84!C87)</f>
        <v>0</v>
      </c>
      <c r="D87" s="1">
        <f>SUM(GFFL99:GFFL84!D87)</f>
        <v>19</v>
      </c>
      <c r="E87" s="1">
        <f>SUM(GFFL99:GFFL84!E87)</f>
        <v>11</v>
      </c>
      <c r="F87" s="1">
        <f>SUM(GFFL99:GFFL84!F87)</f>
        <v>2</v>
      </c>
      <c r="G87" s="1">
        <f>SUM(GFFL99:GFFL84!G87)</f>
        <v>2</v>
      </c>
      <c r="H87" s="1">
        <f>SUM(GFFL99:GFFL84!H87)</f>
        <v>14</v>
      </c>
      <c r="I87" s="1">
        <f>SUM(GFFL99:GFFL84!I87)</f>
        <v>11</v>
      </c>
      <c r="J87" s="9">
        <f t="shared" si="23"/>
        <v>29</v>
      </c>
      <c r="K87" s="9">
        <f t="shared" si="24"/>
        <v>21</v>
      </c>
      <c r="L87" s="9">
        <f t="shared" si="30"/>
        <v>7818.782608695652</v>
      </c>
      <c r="M87" s="9">
        <f t="shared" si="30"/>
        <v>7448.544776119403</v>
      </c>
      <c r="N87" s="5">
        <f t="shared" si="25"/>
        <v>25.587921400887303</v>
      </c>
      <c r="O87" s="11">
        <f t="shared" si="29"/>
        <v>7813.18346248524</v>
      </c>
      <c r="P87" s="5">
        <f t="shared" si="26"/>
        <v>99.11707388538615</v>
      </c>
      <c r="Q87" s="9">
        <f t="shared" si="27"/>
        <v>5</v>
      </c>
      <c r="R87" s="9">
        <f t="shared" si="28"/>
        <v>55</v>
      </c>
    </row>
    <row r="88" spans="1:18" ht="12.75">
      <c r="A88" s="17">
        <v>32831</v>
      </c>
      <c r="B88" s="1">
        <f>SUM(GFFL99:GFFL84!B88)</f>
        <v>0</v>
      </c>
      <c r="C88" s="1">
        <f>SUM(GFFL99:GFFL84!C88)</f>
        <v>0</v>
      </c>
      <c r="D88" s="1">
        <f>SUM(GFFL99:GFFL84!D88)</f>
        <v>2</v>
      </c>
      <c r="E88" s="1">
        <f>SUM(GFFL99:GFFL84!E88)</f>
        <v>1</v>
      </c>
      <c r="F88" s="1">
        <f>SUM(GFFL99:GFFL84!F88)</f>
        <v>2</v>
      </c>
      <c r="G88" s="1">
        <f>SUM(GFFL99:GFFL84!G88)</f>
        <v>0</v>
      </c>
      <c r="H88" s="1">
        <f>SUM(GFFL99:GFFL84!H88)</f>
        <v>3</v>
      </c>
      <c r="I88" s="1">
        <f>SUM(GFFL99:GFFL84!I88)</f>
        <v>2</v>
      </c>
      <c r="J88" s="9">
        <f t="shared" si="23"/>
        <v>3</v>
      </c>
      <c r="K88" s="9">
        <f t="shared" si="24"/>
        <v>3</v>
      </c>
      <c r="L88" s="9">
        <f t="shared" si="30"/>
        <v>7821.782608695652</v>
      </c>
      <c r="M88" s="9">
        <f t="shared" si="30"/>
        <v>7451.544776119403</v>
      </c>
      <c r="N88" s="5">
        <f t="shared" si="25"/>
        <v>3.0705505681064764</v>
      </c>
      <c r="O88" s="11">
        <f t="shared" si="29"/>
        <v>7816.254013053346</v>
      </c>
      <c r="P88" s="5">
        <f t="shared" si="26"/>
        <v>99.1560265080897</v>
      </c>
      <c r="Q88" s="9">
        <f t="shared" si="27"/>
        <v>2</v>
      </c>
      <c r="R88" s="9">
        <f t="shared" si="28"/>
        <v>8</v>
      </c>
    </row>
    <row r="89" spans="1:18" ht="12.75">
      <c r="A89" s="17">
        <v>32832</v>
      </c>
      <c r="B89" s="1">
        <f>SUM(GFFL99:GFFL84!B89)</f>
        <v>0</v>
      </c>
      <c r="C89" s="1">
        <f>SUM(GFFL99:GFFL84!C89)</f>
        <v>0</v>
      </c>
      <c r="D89" s="1">
        <f>SUM(GFFL99:GFFL84!D89)</f>
        <v>2</v>
      </c>
      <c r="E89" s="1">
        <f>SUM(GFFL99:GFFL84!E89)</f>
        <v>0</v>
      </c>
      <c r="F89" s="1">
        <f>SUM(GFFL99:GFFL84!F89)</f>
        <v>0</v>
      </c>
      <c r="G89" s="1">
        <f>SUM(GFFL99:GFFL84!G89)</f>
        <v>0</v>
      </c>
      <c r="H89" s="1">
        <f>SUM(GFFL99:GFFL84!H89)</f>
        <v>0</v>
      </c>
      <c r="I89" s="1">
        <f>SUM(GFFL99:GFFL84!I89)</f>
        <v>3</v>
      </c>
      <c r="J89" s="9">
        <f t="shared" si="23"/>
        <v>2</v>
      </c>
      <c r="K89" s="9">
        <f t="shared" si="24"/>
        <v>3</v>
      </c>
      <c r="L89" s="9">
        <f t="shared" si="30"/>
        <v>7823.782608695652</v>
      </c>
      <c r="M89" s="9">
        <f t="shared" si="30"/>
        <v>7454.544776119403</v>
      </c>
      <c r="N89" s="5">
        <f t="shared" si="25"/>
        <v>2.5587921400887303</v>
      </c>
      <c r="O89" s="11">
        <f t="shared" si="29"/>
        <v>7818.8128051934345</v>
      </c>
      <c r="P89" s="5">
        <f t="shared" si="26"/>
        <v>99.1884870270093</v>
      </c>
      <c r="Q89" s="9">
        <f t="shared" si="27"/>
        <v>0</v>
      </c>
      <c r="R89" s="9">
        <f t="shared" si="28"/>
        <v>5</v>
      </c>
    </row>
    <row r="90" spans="1:18" ht="12.75">
      <c r="A90" s="17">
        <v>32833</v>
      </c>
      <c r="B90" s="1">
        <f>SUM(GFFL99:GFFL84!B90)</f>
        <v>0</v>
      </c>
      <c r="C90" s="1">
        <f>SUM(GFFL99:GFFL84!C90)</f>
        <v>1</v>
      </c>
      <c r="D90" s="1">
        <f>SUM(GFFL99:GFFL84!D90)</f>
        <v>4</v>
      </c>
      <c r="E90" s="1">
        <f>SUM(GFFL99:GFFL84!E90)</f>
        <v>3</v>
      </c>
      <c r="F90" s="1">
        <f>SUM(GFFL99:GFFL84!F90)</f>
        <v>0</v>
      </c>
      <c r="G90" s="1">
        <f>SUM(GFFL99:GFFL84!G90)</f>
        <v>2</v>
      </c>
      <c r="H90" s="1">
        <f>SUM(GFFL99:GFFL84!H90)</f>
        <v>4</v>
      </c>
      <c r="I90" s="1">
        <f>SUM(GFFL99:GFFL84!I90)</f>
        <v>3</v>
      </c>
      <c r="J90" s="9">
        <f t="shared" si="23"/>
        <v>6</v>
      </c>
      <c r="K90" s="9">
        <f t="shared" si="24"/>
        <v>5</v>
      </c>
      <c r="L90" s="9">
        <f t="shared" si="30"/>
        <v>7829.782608695652</v>
      </c>
      <c r="M90" s="9">
        <f t="shared" si="30"/>
        <v>7459.544776119403</v>
      </c>
      <c r="N90" s="5">
        <f t="shared" si="25"/>
        <v>5.629342708195207</v>
      </c>
      <c r="O90" s="11">
        <f t="shared" si="29"/>
        <v>7824.44214790163</v>
      </c>
      <c r="P90" s="5">
        <f t="shared" si="26"/>
        <v>99.25990016863248</v>
      </c>
      <c r="Q90" s="9">
        <f t="shared" si="27"/>
        <v>3</v>
      </c>
      <c r="R90" s="9">
        <f t="shared" si="28"/>
        <v>14</v>
      </c>
    </row>
    <row r="91" spans="1:18" ht="12.75">
      <c r="A91" s="17">
        <v>32834</v>
      </c>
      <c r="B91" s="1">
        <f>SUM(GFFL99:GFFL84!B91)</f>
        <v>2</v>
      </c>
      <c r="C91" s="1">
        <f>SUM(GFFL99:GFFL84!C91)</f>
        <v>0</v>
      </c>
      <c r="D91" s="1">
        <f>SUM(GFFL99:GFFL84!D91)</f>
        <v>4</v>
      </c>
      <c r="E91" s="1">
        <f>SUM(GFFL99:GFFL84!E91)</f>
        <v>6</v>
      </c>
      <c r="F91" s="1">
        <f>SUM(GFFL99:GFFL84!F91)</f>
        <v>1</v>
      </c>
      <c r="G91" s="1">
        <f>SUM(GFFL99:GFFL84!G91)</f>
        <v>1</v>
      </c>
      <c r="H91" s="1">
        <f>SUM(GFFL99:GFFL84!H91)</f>
        <v>7</v>
      </c>
      <c r="I91" s="1">
        <f>SUM(GFFL99:GFFL84!I91)</f>
        <v>6</v>
      </c>
      <c r="J91" s="9">
        <f t="shared" si="23"/>
        <v>8</v>
      </c>
      <c r="K91" s="9">
        <f t="shared" si="24"/>
        <v>11</v>
      </c>
      <c r="L91" s="9">
        <f t="shared" si="30"/>
        <v>7837.782608695652</v>
      </c>
      <c r="M91" s="9">
        <f t="shared" si="30"/>
        <v>7470.544776119403</v>
      </c>
      <c r="N91" s="5">
        <f t="shared" si="25"/>
        <v>9.723410132337175</v>
      </c>
      <c r="O91" s="11">
        <f t="shared" si="29"/>
        <v>7834.1655580339675</v>
      </c>
      <c r="P91" s="5">
        <f t="shared" si="26"/>
        <v>99.38325014052708</v>
      </c>
      <c r="Q91" s="9">
        <f t="shared" si="27"/>
        <v>4</v>
      </c>
      <c r="R91" s="9">
        <f t="shared" si="28"/>
        <v>23</v>
      </c>
    </row>
    <row r="92" spans="1:18" ht="12.75">
      <c r="A92" s="17">
        <v>32835</v>
      </c>
      <c r="B92" s="1">
        <f>SUM(GFFL99:GFFL84!B92)</f>
        <v>0</v>
      </c>
      <c r="C92" s="1">
        <f>SUM(GFFL99:GFFL84!C92)</f>
        <v>0</v>
      </c>
      <c r="D92" s="1">
        <f>SUM(GFFL99:GFFL84!D92)</f>
        <v>2</v>
      </c>
      <c r="E92" s="1">
        <f>SUM(GFFL99:GFFL84!E92)</f>
        <v>2</v>
      </c>
      <c r="F92" s="1">
        <f>SUM(GFFL99:GFFL84!F92)</f>
        <v>0</v>
      </c>
      <c r="G92" s="1">
        <f>SUM(GFFL99:GFFL84!G92)</f>
        <v>1</v>
      </c>
      <c r="H92" s="1">
        <f>SUM(GFFL99:GFFL84!H92)</f>
        <v>1</v>
      </c>
      <c r="I92" s="1">
        <f>SUM(GFFL99:GFFL84!I92)</f>
        <v>6</v>
      </c>
      <c r="J92" s="9">
        <f t="shared" si="23"/>
        <v>4</v>
      </c>
      <c r="K92" s="9">
        <f t="shared" si="24"/>
        <v>6</v>
      </c>
      <c r="L92" s="9">
        <f t="shared" si="30"/>
        <v>7841.782608695652</v>
      </c>
      <c r="M92" s="9">
        <f t="shared" si="30"/>
        <v>7476.544776119403</v>
      </c>
      <c r="N92" s="5">
        <f t="shared" si="25"/>
        <v>5.117584280177461</v>
      </c>
      <c r="O92" s="11">
        <f t="shared" si="29"/>
        <v>7839.283142314145</v>
      </c>
      <c r="P92" s="5">
        <f t="shared" si="26"/>
        <v>99.44817117836632</v>
      </c>
      <c r="Q92" s="9">
        <f t="shared" si="27"/>
        <v>1</v>
      </c>
      <c r="R92" s="9">
        <f t="shared" si="28"/>
        <v>11</v>
      </c>
    </row>
    <row r="93" spans="1:18" ht="12.75">
      <c r="A93" s="17">
        <v>32836</v>
      </c>
      <c r="B93" s="1">
        <f>SUM(GFFL99:GFFL84!B93)</f>
        <v>0</v>
      </c>
      <c r="C93" s="1">
        <f>SUM(GFFL99:GFFL84!C93)</f>
        <v>0</v>
      </c>
      <c r="D93" s="1">
        <f>SUM(GFFL99:GFFL84!D93)</f>
        <v>3</v>
      </c>
      <c r="E93" s="1">
        <f>SUM(GFFL99:GFFL84!E93)</f>
        <v>0</v>
      </c>
      <c r="F93" s="1">
        <f>SUM(GFFL99:GFFL84!F93)</f>
        <v>0</v>
      </c>
      <c r="G93" s="1">
        <f>SUM(GFFL99:GFFL84!G93)</f>
        <v>2</v>
      </c>
      <c r="H93" s="1">
        <f>SUM(GFFL99:GFFL84!H93)</f>
        <v>3</v>
      </c>
      <c r="I93" s="1">
        <f>SUM(GFFL99:GFFL84!I93)</f>
        <v>4</v>
      </c>
      <c r="J93" s="9">
        <f t="shared" si="23"/>
        <v>3</v>
      </c>
      <c r="K93" s="9">
        <f t="shared" si="24"/>
        <v>5</v>
      </c>
      <c r="L93" s="9">
        <f t="shared" si="30"/>
        <v>7844.782608695652</v>
      </c>
      <c r="M93" s="9">
        <f t="shared" si="30"/>
        <v>7481.544776119403</v>
      </c>
      <c r="N93" s="5">
        <f t="shared" si="25"/>
        <v>4.094067424141969</v>
      </c>
      <c r="O93" s="11">
        <f t="shared" si="29"/>
        <v>7843.377209738287</v>
      </c>
      <c r="P93" s="5">
        <f t="shared" si="26"/>
        <v>99.50010800863774</v>
      </c>
      <c r="Q93" s="9">
        <f t="shared" si="27"/>
        <v>2</v>
      </c>
      <c r="R93" s="9">
        <f t="shared" si="28"/>
        <v>10</v>
      </c>
    </row>
    <row r="94" spans="1:18" ht="12.75">
      <c r="A94" s="17">
        <v>32837</v>
      </c>
      <c r="B94" s="1">
        <f>SUM(GFFL99:GFFL84!B94)</f>
        <v>2</v>
      </c>
      <c r="C94" s="1">
        <f>SUM(GFFL99:GFFL84!C94)</f>
        <v>1</v>
      </c>
      <c r="D94" s="1">
        <f>SUM(GFFL99:GFFL84!D94)</f>
        <v>7</v>
      </c>
      <c r="E94" s="1">
        <f>SUM(GFFL99:GFFL84!E94)</f>
        <v>6</v>
      </c>
      <c r="F94" s="1">
        <f>SUM(GFFL99:GFFL84!F94)</f>
        <v>1</v>
      </c>
      <c r="G94" s="1">
        <f>SUM(GFFL99:GFFL84!G94)</f>
        <v>5</v>
      </c>
      <c r="H94" s="1">
        <f>SUM(GFFL99:GFFL84!H94)</f>
        <v>2</v>
      </c>
      <c r="I94" s="1">
        <f>SUM(GFFL99:GFFL84!I94)</f>
        <v>13</v>
      </c>
      <c r="J94" s="9">
        <f t="shared" si="23"/>
        <v>10</v>
      </c>
      <c r="K94" s="9">
        <f t="shared" si="24"/>
        <v>9</v>
      </c>
      <c r="L94" s="9">
        <f t="shared" si="30"/>
        <v>7854.782608695652</v>
      </c>
      <c r="M94" s="9">
        <f t="shared" si="30"/>
        <v>7490.544776119403</v>
      </c>
      <c r="N94" s="5">
        <f t="shared" si="25"/>
        <v>9.723410132337175</v>
      </c>
      <c r="O94" s="11">
        <f t="shared" si="29"/>
        <v>7853.1006198706245</v>
      </c>
      <c r="P94" s="5">
        <f t="shared" si="26"/>
        <v>99.62345798053232</v>
      </c>
      <c r="Q94" s="9">
        <f t="shared" si="27"/>
        <v>9</v>
      </c>
      <c r="R94" s="9">
        <f t="shared" si="28"/>
        <v>28</v>
      </c>
    </row>
    <row r="95" spans="1:19" ht="12.75">
      <c r="A95" s="17">
        <v>32838</v>
      </c>
      <c r="B95" s="1">
        <f>SUM(GFFL99:GFFL84!B95)</f>
        <v>1</v>
      </c>
      <c r="C95" s="1">
        <f>SUM(GFFL99:GFFL84!C95)</f>
        <v>0</v>
      </c>
      <c r="D95" s="1">
        <f>SUM(GFFL99:GFFL84!D95)</f>
        <v>4</v>
      </c>
      <c r="E95" s="1">
        <f>SUM(GFFL99:GFFL84!E95)</f>
        <v>2</v>
      </c>
      <c r="F95" s="1">
        <f>SUM(GFFL99:GFFL84!F95)</f>
        <v>0</v>
      </c>
      <c r="G95" s="1">
        <f>SUM(GFFL99:GFFL84!G95)</f>
        <v>2</v>
      </c>
      <c r="H95" s="1">
        <f>SUM(GFFL99:GFFL84!H95)</f>
        <v>5</v>
      </c>
      <c r="I95" s="1">
        <f>SUM(GFFL99:GFFL84!I95)</f>
        <v>4</v>
      </c>
      <c r="J95" s="9">
        <f t="shared" si="23"/>
        <v>5</v>
      </c>
      <c r="K95" s="9">
        <f t="shared" si="24"/>
        <v>7</v>
      </c>
      <c r="L95" s="9">
        <f t="shared" si="30"/>
        <v>7859.782608695652</v>
      </c>
      <c r="M95" s="9">
        <f t="shared" si="30"/>
        <v>7497.544776119403</v>
      </c>
      <c r="N95" s="5">
        <f t="shared" si="25"/>
        <v>6.141101136212953</v>
      </c>
      <c r="O95" s="11">
        <f t="shared" si="29"/>
        <v>7859.241721006838</v>
      </c>
      <c r="P95" s="5">
        <f t="shared" si="26"/>
        <v>99.70136322593943</v>
      </c>
      <c r="Q95" s="9">
        <f t="shared" si="27"/>
        <v>3</v>
      </c>
      <c r="R95" s="9">
        <f t="shared" si="28"/>
        <v>15</v>
      </c>
      <c r="S95" s="8" t="s">
        <v>67</v>
      </c>
    </row>
    <row r="96" spans="1:18" ht="12.75">
      <c r="A96" s="17">
        <v>32839</v>
      </c>
      <c r="B96" s="1">
        <f>SUM(GFFL99:GFFL84!B96)</f>
        <v>0</v>
      </c>
      <c r="C96" s="1">
        <f>SUM(GFFL99:GFFL84!C96)</f>
        <v>0</v>
      </c>
      <c r="D96" s="1">
        <f>SUM(GFFL99:GFFL84!D96)</f>
        <v>1</v>
      </c>
      <c r="E96" s="1">
        <f>SUM(GFFL99:GFFL84!E96)</f>
        <v>6</v>
      </c>
      <c r="F96" s="1">
        <f>SUM(GFFL99:GFFL84!F96)</f>
        <v>2</v>
      </c>
      <c r="G96" s="1">
        <f>SUM(GFFL99:GFFL84!G96)</f>
        <v>0</v>
      </c>
      <c r="H96" s="1">
        <f>SUM(GFFL99:GFFL84!H96)</f>
        <v>3</v>
      </c>
      <c r="I96" s="1">
        <f>SUM(GFFL99:GFFL84!I96)</f>
        <v>3</v>
      </c>
      <c r="J96" s="9">
        <f t="shared" si="23"/>
        <v>7</v>
      </c>
      <c r="K96" s="9">
        <f t="shared" si="24"/>
        <v>4</v>
      </c>
      <c r="L96" s="9">
        <f t="shared" si="30"/>
        <v>7866.782608695652</v>
      </c>
      <c r="M96" s="9">
        <f t="shared" si="30"/>
        <v>7501.544776119403</v>
      </c>
      <c r="N96" s="5">
        <f t="shared" si="25"/>
        <v>5.629342708195207</v>
      </c>
      <c r="O96" s="11">
        <f t="shared" si="29"/>
        <v>7864.871063715033</v>
      </c>
      <c r="P96" s="5">
        <f t="shared" si="26"/>
        <v>99.77277636756261</v>
      </c>
      <c r="Q96" s="9">
        <f t="shared" si="27"/>
        <v>2</v>
      </c>
      <c r="R96" s="9">
        <f t="shared" si="28"/>
        <v>13</v>
      </c>
    </row>
    <row r="97" spans="1:18" ht="12.75">
      <c r="A97" s="17">
        <v>32840</v>
      </c>
      <c r="B97" s="1">
        <f>SUM(GFFL99:GFFL84!B97)</f>
        <v>0</v>
      </c>
      <c r="C97" s="1">
        <f>SUM(GFFL99:GFFL84!C97)</f>
        <v>0</v>
      </c>
      <c r="D97" s="1">
        <f>SUM(GFFL99:GFFL84!D97)</f>
        <v>3</v>
      </c>
      <c r="E97" s="1">
        <f>SUM(GFFL99:GFFL84!E97)</f>
        <v>2</v>
      </c>
      <c r="F97" s="1">
        <f>SUM(GFFL99:GFFL84!F97)</f>
        <v>0</v>
      </c>
      <c r="G97" s="1">
        <f>SUM(GFFL99:GFFL84!G97)</f>
        <v>2</v>
      </c>
      <c r="H97" s="1">
        <f>SUM(GFFL99:GFFL84!H97)</f>
        <v>5</v>
      </c>
      <c r="I97" s="1">
        <f>SUM(GFFL99:GFFL84!I97)</f>
        <v>6</v>
      </c>
      <c r="J97" s="9">
        <f t="shared" si="23"/>
        <v>5</v>
      </c>
      <c r="K97" s="9">
        <f t="shared" si="24"/>
        <v>9</v>
      </c>
      <c r="L97" s="9">
        <f t="shared" si="30"/>
        <v>7871.782608695652</v>
      </c>
      <c r="M97" s="9">
        <f t="shared" si="30"/>
        <v>7510.544776119403</v>
      </c>
      <c r="N97" s="5">
        <f t="shared" si="25"/>
        <v>7.164617992248445</v>
      </c>
      <c r="O97" s="11">
        <f t="shared" si="29"/>
        <v>7872.035681707282</v>
      </c>
      <c r="P97" s="5">
        <f t="shared" si="26"/>
        <v>99.86366582053758</v>
      </c>
      <c r="Q97" s="9">
        <f t="shared" si="27"/>
        <v>2</v>
      </c>
      <c r="R97" s="9">
        <f t="shared" si="28"/>
        <v>16</v>
      </c>
    </row>
    <row r="98" spans="1:18" ht="12.75">
      <c r="A98" s="17">
        <v>32841</v>
      </c>
      <c r="B98" s="1">
        <f>SUM(GFFL99:GFFL84!B98)</f>
        <v>0</v>
      </c>
      <c r="C98" s="1">
        <f>SUM(GFFL99:GFFL84!C98)</f>
        <v>0</v>
      </c>
      <c r="D98" s="1">
        <f>SUM(GFFL99:GFFL84!D98)</f>
        <v>0</v>
      </c>
      <c r="E98" s="1">
        <f>SUM(GFFL99:GFFL84!E98)</f>
        <v>0</v>
      </c>
      <c r="F98" s="1">
        <f>SUM(GFFL99:GFFL84!F98)</f>
        <v>1</v>
      </c>
      <c r="G98" s="1">
        <f>SUM(GFFL99:GFFL84!G98)</f>
        <v>1</v>
      </c>
      <c r="H98" s="1">
        <f>SUM(GFFL99:GFFL84!H98)</f>
        <v>1</v>
      </c>
      <c r="I98" s="1">
        <f>SUM(GFFL99:GFFL84!I98)</f>
        <v>0</v>
      </c>
      <c r="J98" s="9">
        <f t="shared" si="23"/>
        <v>0</v>
      </c>
      <c r="K98" s="9">
        <f t="shared" si="24"/>
        <v>-1</v>
      </c>
      <c r="L98" s="9">
        <f t="shared" si="30"/>
        <v>7871.782608695652</v>
      </c>
      <c r="M98" s="9">
        <f t="shared" si="30"/>
        <v>7509.544776119403</v>
      </c>
      <c r="N98" s="5">
        <f t="shared" si="25"/>
        <v>-0.5117584280177461</v>
      </c>
      <c r="O98" s="11">
        <f t="shared" si="29"/>
        <v>7871.523923279264</v>
      </c>
      <c r="P98" s="5">
        <f t="shared" si="26"/>
        <v>99.85717371675364</v>
      </c>
      <c r="Q98" s="9">
        <f t="shared" si="27"/>
        <v>2</v>
      </c>
      <c r="R98" s="9">
        <f t="shared" si="28"/>
        <v>1</v>
      </c>
    </row>
    <row r="99" spans="1:18" ht="12.75">
      <c r="A99" s="17">
        <v>32842</v>
      </c>
      <c r="B99" s="1">
        <f>SUM(GFFL99:GFFL84!B99)</f>
        <v>0</v>
      </c>
      <c r="C99" s="1">
        <f>SUM(GFFL99:GFFL84!C99)</f>
        <v>0</v>
      </c>
      <c r="D99" s="1">
        <f>SUM(GFFL99:GFFL84!D99)</f>
        <v>2</v>
      </c>
      <c r="E99" s="1">
        <f>SUM(GFFL99:GFFL84!E99)</f>
        <v>1</v>
      </c>
      <c r="F99" s="1">
        <f>SUM(GFFL99:GFFL84!F99)</f>
        <v>1</v>
      </c>
      <c r="G99" s="1">
        <f>SUM(GFFL99:GFFL84!G99)</f>
        <v>0</v>
      </c>
      <c r="H99" s="1">
        <f>SUM(GFFL99:GFFL84!H99)</f>
        <v>3</v>
      </c>
      <c r="I99" s="1">
        <f>SUM(GFFL99:GFFL84!I99)</f>
        <v>0</v>
      </c>
      <c r="J99" s="9">
        <f t="shared" si="23"/>
        <v>3</v>
      </c>
      <c r="K99" s="9">
        <f t="shared" si="24"/>
        <v>2</v>
      </c>
      <c r="L99" s="9">
        <f t="shared" si="30"/>
        <v>7874.782608695652</v>
      </c>
      <c r="M99" s="9">
        <f t="shared" si="30"/>
        <v>7511.544776119403</v>
      </c>
      <c r="N99" s="5">
        <f t="shared" si="25"/>
        <v>2.5587921400887303</v>
      </c>
      <c r="O99" s="11">
        <f t="shared" si="29"/>
        <v>7874.082715419352</v>
      </c>
      <c r="P99" s="5">
        <f t="shared" si="26"/>
        <v>99.88963423567326</v>
      </c>
      <c r="Q99" s="9">
        <f t="shared" si="27"/>
        <v>1</v>
      </c>
      <c r="R99" s="9">
        <f t="shared" si="28"/>
        <v>6</v>
      </c>
    </row>
    <row r="100" spans="1:18" ht="12.75">
      <c r="A100" s="17">
        <v>32843</v>
      </c>
      <c r="B100" s="1">
        <f>SUM(GFFL99:GFFL84!B100)</f>
        <v>0</v>
      </c>
      <c r="C100" s="1">
        <f>SUM(GFFL99:GFFL84!C100)</f>
        <v>0</v>
      </c>
      <c r="D100" s="1">
        <f>SUM(GFFL99:GFFL84!D100)</f>
        <v>1</v>
      </c>
      <c r="E100" s="1">
        <f>SUM(GFFL99:GFFL84!E100)</f>
        <v>1</v>
      </c>
      <c r="F100" s="1">
        <f>SUM(GFFL99:GFFL84!F100)</f>
        <v>1</v>
      </c>
      <c r="G100" s="1">
        <f>SUM(GFFL99:GFFL84!G100)</f>
        <v>0</v>
      </c>
      <c r="H100" s="1">
        <f>SUM(GFFL99:GFFL84!H100)</f>
        <v>2</v>
      </c>
      <c r="I100" s="1">
        <f>SUM(GFFL99:GFFL84!I100)</f>
        <v>2</v>
      </c>
      <c r="J100" s="9">
        <f t="shared" si="23"/>
        <v>2</v>
      </c>
      <c r="K100" s="9">
        <f t="shared" si="24"/>
        <v>3</v>
      </c>
      <c r="L100" s="9">
        <f t="shared" si="30"/>
        <v>7876.782608695652</v>
      </c>
      <c r="M100" s="9">
        <f t="shared" si="30"/>
        <v>7514.544776119403</v>
      </c>
      <c r="N100" s="5">
        <f t="shared" si="25"/>
        <v>2.5587921400887303</v>
      </c>
      <c r="O100" s="11">
        <f t="shared" si="29"/>
        <v>7876.6415075594405</v>
      </c>
      <c r="P100" s="5">
        <f t="shared" si="26"/>
        <v>99.92209475459289</v>
      </c>
      <c r="Q100" s="9">
        <f t="shared" si="27"/>
        <v>1</v>
      </c>
      <c r="R100" s="9">
        <f t="shared" si="28"/>
        <v>6</v>
      </c>
    </row>
    <row r="101" spans="1:18" ht="12.75">
      <c r="A101" s="17">
        <v>32844</v>
      </c>
      <c r="B101" s="1">
        <f>SUM(GFFL99:GFFL84!B101)</f>
        <v>0</v>
      </c>
      <c r="C101" s="1">
        <f>SUM(GFFL99:GFFL84!C101)</f>
        <v>1</v>
      </c>
      <c r="D101" s="1">
        <f>SUM(GFFL99:GFFL84!D101)</f>
        <v>6</v>
      </c>
      <c r="E101" s="1">
        <f>SUM(GFFL99:GFFL84!E101)</f>
        <v>1</v>
      </c>
      <c r="F101" s="1">
        <f>SUM(GFFL99:GFFL84!F101)</f>
        <v>0</v>
      </c>
      <c r="G101" s="1">
        <f>SUM(GFFL99:GFFL84!G101)</f>
        <v>0</v>
      </c>
      <c r="H101" s="1">
        <f>SUM(GFFL99:GFFL84!H101)</f>
        <v>3</v>
      </c>
      <c r="I101" s="1">
        <f>SUM(GFFL99:GFFL84!I101)</f>
        <v>3</v>
      </c>
      <c r="J101" s="9">
        <f t="shared" si="23"/>
        <v>6</v>
      </c>
      <c r="K101" s="9">
        <f t="shared" si="24"/>
        <v>6</v>
      </c>
      <c r="L101" s="9">
        <f t="shared" si="30"/>
        <v>7882.782608695652</v>
      </c>
      <c r="M101" s="9">
        <f t="shared" si="30"/>
        <v>7520.544776119403</v>
      </c>
      <c r="N101" s="5">
        <f t="shared" si="25"/>
        <v>6.141101136212953</v>
      </c>
      <c r="O101" s="11">
        <f t="shared" si="29"/>
        <v>7882.782608695654</v>
      </c>
      <c r="P101" s="5">
        <f t="shared" si="26"/>
        <v>100</v>
      </c>
      <c r="Q101" s="9">
        <f t="shared" si="27"/>
        <v>1</v>
      </c>
      <c r="R101" s="9">
        <f t="shared" si="28"/>
        <v>13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1" ref="B103:K103">SUM(B4:B101)</f>
        <v>127.90062111801242</v>
      </c>
      <c r="C103" s="9">
        <f t="shared" si="31"/>
        <v>128.9503105590062</v>
      </c>
      <c r="D103" s="9">
        <f t="shared" si="31"/>
        <v>3918.3788819875776</v>
      </c>
      <c r="E103" s="9">
        <f t="shared" si="31"/>
        <v>4221.254658385093</v>
      </c>
      <c r="F103" s="9">
        <f t="shared" si="31"/>
        <v>161.27611940298507</v>
      </c>
      <c r="G103" s="9">
        <f t="shared" si="31"/>
        <v>181.89925373134326</v>
      </c>
      <c r="H103" s="9">
        <f t="shared" si="31"/>
        <v>3889.8880597014927</v>
      </c>
      <c r="I103" s="9">
        <f t="shared" si="31"/>
        <v>3973.832089552239</v>
      </c>
      <c r="J103" s="9">
        <f t="shared" si="31"/>
        <v>7882.782608695652</v>
      </c>
      <c r="K103" s="9">
        <f t="shared" si="31"/>
        <v>7520.544776119403</v>
      </c>
      <c r="N103" s="5">
        <f>SUM(N4:N101)</f>
        <v>7882.782608695654</v>
      </c>
      <c r="Q103" s="11">
        <f>SUM(Q4:Q101)</f>
        <v>600.026304811347</v>
      </c>
      <c r="R103" s="11">
        <f>SUM(R4:R101)</f>
        <v>16003.353689626401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5" sqref="G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396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354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6</v>
      </c>
      <c r="AA4" s="5">
        <f aca="true" t="shared" si="6" ref="AA4:AA17">Z4*100/$Z$18</f>
        <v>1.694915254237288</v>
      </c>
      <c r="AB4" s="11">
        <f>SUM(Q4:Q10)+SUM(R4:R10)</f>
        <v>16</v>
      </c>
      <c r="AC4" s="11">
        <f>100*SUM(R4:R10)/AB4</f>
        <v>68.75</v>
      </c>
    </row>
    <row r="5" spans="1:29" ht="15">
      <c r="A5" s="17">
        <v>32748</v>
      </c>
      <c r="B5"/>
      <c r="C5"/>
      <c r="D5"/>
      <c r="E5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375</v>
      </c>
      <c r="W5"/>
      <c r="X5"/>
      <c r="Y5" s="1" t="s">
        <v>39</v>
      </c>
      <c r="Z5" s="11">
        <f>SUM(N11:N17)</f>
        <v>19</v>
      </c>
      <c r="AA5" s="5">
        <f t="shared" si="6"/>
        <v>5.367231638418079</v>
      </c>
      <c r="AB5" s="11">
        <f>SUM(Q11:Q17)+SUM(R11:R17)</f>
        <v>27</v>
      </c>
      <c r="AC5" s="11">
        <f>100*SUM(R11:R17)/AB5</f>
        <v>85.18518518518519</v>
      </c>
    </row>
    <row r="6" spans="1:29" ht="15">
      <c r="A6" s="17">
        <v>32749</v>
      </c>
      <c r="B6"/>
      <c r="C6" s="12">
        <v>3</v>
      </c>
      <c r="D6" s="12">
        <v>4</v>
      </c>
      <c r="E6" s="12">
        <v>4</v>
      </c>
      <c r="F6"/>
      <c r="G6"/>
      <c r="H6"/>
      <c r="I6"/>
      <c r="J6" s="9">
        <f t="shared" si="0"/>
        <v>5</v>
      </c>
      <c r="K6" s="9">
        <f t="shared" si="1"/>
        <v>0</v>
      </c>
      <c r="L6" s="9">
        <f t="shared" si="7"/>
        <v>5</v>
      </c>
      <c r="M6" s="9">
        <f t="shared" si="7"/>
        <v>0</v>
      </c>
      <c r="N6" s="5">
        <f t="shared" si="2"/>
        <v>5</v>
      </c>
      <c r="O6" s="11">
        <f t="shared" si="8"/>
        <v>5</v>
      </c>
      <c r="P6" s="5">
        <f t="shared" si="3"/>
        <v>1.4124293785310735</v>
      </c>
      <c r="Q6" s="9">
        <f t="shared" si="4"/>
        <v>3</v>
      </c>
      <c r="R6" s="9">
        <f t="shared" si="5"/>
        <v>8</v>
      </c>
      <c r="T6" s="8" t="s">
        <v>40</v>
      </c>
      <c r="V6" s="9">
        <f>Q103</f>
        <v>21</v>
      </c>
      <c r="W6"/>
      <c r="X6" s="1" t="s">
        <v>41</v>
      </c>
      <c r="Z6" s="11">
        <f>SUM(N18:N24)</f>
        <v>18</v>
      </c>
      <c r="AA6" s="5">
        <f t="shared" si="6"/>
        <v>5.084745762711864</v>
      </c>
      <c r="AB6" s="11">
        <f>SUM(Q18:Q24)+SUM(R18:R24)</f>
        <v>20</v>
      </c>
      <c r="AC6" s="11">
        <f>100*SUM(R18:R24)/AB6</f>
        <v>95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5</v>
      </c>
      <c r="M7" s="9">
        <f t="shared" si="7"/>
        <v>0</v>
      </c>
      <c r="N7" s="5">
        <f t="shared" si="2"/>
        <v>0</v>
      </c>
      <c r="O7" s="11">
        <f t="shared" si="8"/>
        <v>5</v>
      </c>
      <c r="P7" s="5">
        <f t="shared" si="3"/>
        <v>1.4124293785310735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94.6969696969697</v>
      </c>
      <c r="W7"/>
      <c r="Y7" s="1" t="s">
        <v>43</v>
      </c>
      <c r="Z7" s="11">
        <f>SUM(N25:N31)</f>
        <v>65</v>
      </c>
      <c r="AA7" s="5">
        <f t="shared" si="6"/>
        <v>18.361581920903955</v>
      </c>
      <c r="AB7" s="11">
        <f>SUM(Q25:Q31)+SUM(R25:R31)</f>
        <v>69</v>
      </c>
      <c r="AC7" s="11">
        <f>100*SUM(R25:R31)/AB7</f>
        <v>97.10144927536231</v>
      </c>
    </row>
    <row r="8" spans="1:29" ht="15">
      <c r="A8" s="17">
        <v>32751</v>
      </c>
      <c r="B8"/>
      <c r="C8"/>
      <c r="D8" s="12">
        <v>2</v>
      </c>
      <c r="E8"/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7</v>
      </c>
      <c r="M8" s="9">
        <f t="shared" si="7"/>
        <v>0</v>
      </c>
      <c r="N8" s="5">
        <f t="shared" si="2"/>
        <v>2</v>
      </c>
      <c r="O8" s="11">
        <f t="shared" si="8"/>
        <v>7</v>
      </c>
      <c r="P8" s="5">
        <f t="shared" si="3"/>
        <v>1.9774011299435028</v>
      </c>
      <c r="Q8" s="9">
        <f t="shared" si="4"/>
        <v>0</v>
      </c>
      <c r="R8" s="9">
        <f t="shared" si="5"/>
        <v>2</v>
      </c>
      <c r="W8"/>
      <c r="X8" s="1" t="s">
        <v>44</v>
      </c>
      <c r="Z8" s="11">
        <f>SUM(N32:N38)</f>
        <v>15</v>
      </c>
      <c r="AA8" s="5">
        <f t="shared" si="6"/>
        <v>4.237288135593221</v>
      </c>
      <c r="AB8" s="11">
        <f>SUM(Q32:Q38)+SUM(R32:R38)</f>
        <v>19</v>
      </c>
      <c r="AC8" s="11">
        <f>100*SUM(R32:R38)/AB8</f>
        <v>89.47368421052632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0</v>
      </c>
      <c r="N9" s="5">
        <f t="shared" si="2"/>
        <v>0</v>
      </c>
      <c r="O9" s="11">
        <f t="shared" si="8"/>
        <v>7</v>
      </c>
      <c r="P9" s="5">
        <f t="shared" si="3"/>
        <v>1.9774011299435028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55</v>
      </c>
      <c r="AA9" s="5">
        <f t="shared" si="6"/>
        <v>15.536723163841808</v>
      </c>
      <c r="AB9" s="11">
        <f>SUM(Q39:Q45)+SUM(R39:R45)</f>
        <v>55</v>
      </c>
      <c r="AC9" s="11">
        <f>100*SUM(R39:R45)/AB9</f>
        <v>100</v>
      </c>
    </row>
    <row r="10" spans="1:29" ht="15">
      <c r="A10" s="17">
        <v>32753</v>
      </c>
      <c r="B10" s="12">
        <v>1</v>
      </c>
      <c r="C10" s="12">
        <v>1</v>
      </c>
      <c r="D10"/>
      <c r="E10" s="12">
        <v>1</v>
      </c>
      <c r="F10" s="12"/>
      <c r="G10" s="12"/>
      <c r="H10" s="12"/>
      <c r="I10" s="12"/>
      <c r="J10" s="9">
        <f t="shared" si="0"/>
        <v>-1</v>
      </c>
      <c r="K10" s="9">
        <f t="shared" si="1"/>
        <v>0</v>
      </c>
      <c r="L10" s="9">
        <f t="shared" si="7"/>
        <v>6</v>
      </c>
      <c r="M10" s="9">
        <f t="shared" si="7"/>
        <v>0</v>
      </c>
      <c r="N10" s="5">
        <f t="shared" si="2"/>
        <v>-1</v>
      </c>
      <c r="O10" s="11">
        <f t="shared" si="8"/>
        <v>6</v>
      </c>
      <c r="P10" s="5">
        <f t="shared" si="3"/>
        <v>1.694915254237288</v>
      </c>
      <c r="Q10" s="9">
        <f t="shared" si="4"/>
        <v>2</v>
      </c>
      <c r="R10" s="9">
        <f t="shared" si="5"/>
        <v>1</v>
      </c>
      <c r="U10" s="8" t="s">
        <v>4</v>
      </c>
      <c r="V10" s="5">
        <f>100*(+E103/(E103+D103))</f>
        <v>49.86666666666667</v>
      </c>
      <c r="W10"/>
      <c r="X10" s="8" t="s">
        <v>47</v>
      </c>
      <c r="Z10" s="11">
        <f>SUM(N46:N52)</f>
        <v>56</v>
      </c>
      <c r="AA10" s="5">
        <f t="shared" si="6"/>
        <v>15.819209039548022</v>
      </c>
      <c r="AB10" s="11">
        <f>SUM(Q46:Q52)+SUM(R46:R52)</f>
        <v>58</v>
      </c>
      <c r="AC10" s="11">
        <f>100*SUM(R46:R52)/AB10</f>
        <v>98.27586206896552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6</v>
      </c>
      <c r="M11" s="9">
        <f t="shared" si="7"/>
        <v>0</v>
      </c>
      <c r="N11" s="5">
        <f t="shared" si="2"/>
        <v>0</v>
      </c>
      <c r="O11" s="11">
        <f t="shared" si="8"/>
        <v>6</v>
      </c>
      <c r="P11" s="5">
        <f t="shared" si="3"/>
        <v>1.694915254237288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47</v>
      </c>
      <c r="AA11" s="5">
        <f t="shared" si="6"/>
        <v>13.27683615819209</v>
      </c>
      <c r="AB11" s="11">
        <f>SUM(Q53:Q59)+SUM(R53:R59)</f>
        <v>49</v>
      </c>
      <c r="AC11" s="11">
        <f>100*SUM(R53:R59)/AB11</f>
        <v>97.95918367346938</v>
      </c>
    </row>
    <row r="12" spans="1:29" ht="15">
      <c r="A12" s="17">
        <v>32755</v>
      </c>
      <c r="B12" s="12">
        <v>1</v>
      </c>
      <c r="C12"/>
      <c r="D12" s="12">
        <v>1</v>
      </c>
      <c r="E12" s="12">
        <v>3</v>
      </c>
      <c r="F12"/>
      <c r="G12"/>
      <c r="H12"/>
      <c r="I12"/>
      <c r="J12" s="9">
        <f t="shared" si="0"/>
        <v>3</v>
      </c>
      <c r="K12" s="9">
        <f t="shared" si="1"/>
        <v>0</v>
      </c>
      <c r="L12" s="9">
        <f t="shared" si="7"/>
        <v>9</v>
      </c>
      <c r="M12" s="9">
        <f t="shared" si="7"/>
        <v>0</v>
      </c>
      <c r="N12" s="5">
        <f t="shared" si="2"/>
        <v>3</v>
      </c>
      <c r="O12" s="11">
        <f t="shared" si="8"/>
        <v>9</v>
      </c>
      <c r="P12" s="5">
        <f t="shared" si="3"/>
        <v>2.542372881355932</v>
      </c>
      <c r="Q12" s="9">
        <f t="shared" si="4"/>
        <v>1</v>
      </c>
      <c r="R12" s="9">
        <f t="shared" si="5"/>
        <v>4</v>
      </c>
      <c r="U12" s="8" t="s">
        <v>50</v>
      </c>
      <c r="V12" s="5">
        <f>100*((E103+I103)/(E103+D103+I103+H103))</f>
        <v>49.86666666666667</v>
      </c>
      <c r="W12"/>
      <c r="X12" s="8" t="s">
        <v>51</v>
      </c>
      <c r="Z12" s="11">
        <f>SUM(N60:N66)</f>
        <v>30</v>
      </c>
      <c r="AA12" s="5">
        <f t="shared" si="6"/>
        <v>8.474576271186441</v>
      </c>
      <c r="AB12" s="11">
        <f>SUM(Q60:Q66)+SUM(R60:R66)</f>
        <v>34</v>
      </c>
      <c r="AC12" s="11">
        <f>100*SUM(R60:R66)/AB12</f>
        <v>94.11764705882354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9</v>
      </c>
      <c r="M13" s="9">
        <f t="shared" si="7"/>
        <v>0</v>
      </c>
      <c r="N13" s="5">
        <f t="shared" si="2"/>
        <v>0</v>
      </c>
      <c r="O13" s="11">
        <f t="shared" si="8"/>
        <v>9</v>
      </c>
      <c r="P13" s="5">
        <f t="shared" si="3"/>
        <v>2.542372881355932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13</v>
      </c>
      <c r="AA13" s="5">
        <f t="shared" si="6"/>
        <v>3.672316384180791</v>
      </c>
      <c r="AB13" s="11">
        <f>SUM(Q67:Q73)+SUM(R67:R73)</f>
        <v>15</v>
      </c>
      <c r="AC13" s="11">
        <f>100*SUM(R67:R73)/AB13</f>
        <v>93.33333333333333</v>
      </c>
    </row>
    <row r="14" spans="1:29" ht="15">
      <c r="A14" s="17">
        <v>32757</v>
      </c>
      <c r="B14"/>
      <c r="C14"/>
      <c r="D14" s="12">
        <v>1</v>
      </c>
      <c r="E14" s="12">
        <v>2</v>
      </c>
      <c r="F14" s="12"/>
      <c r="G14" s="12"/>
      <c r="H14" s="12"/>
      <c r="I14" s="12"/>
      <c r="J14" s="9">
        <f t="shared" si="0"/>
        <v>3</v>
      </c>
      <c r="K14" s="9">
        <f t="shared" si="1"/>
        <v>0</v>
      </c>
      <c r="L14" s="9">
        <f t="shared" si="7"/>
        <v>12</v>
      </c>
      <c r="M14" s="9">
        <f t="shared" si="7"/>
        <v>0</v>
      </c>
      <c r="N14" s="5">
        <f t="shared" si="2"/>
        <v>3</v>
      </c>
      <c r="O14" s="11">
        <f t="shared" si="8"/>
        <v>12</v>
      </c>
      <c r="P14" s="5">
        <f t="shared" si="3"/>
        <v>3.389830508474576</v>
      </c>
      <c r="Q14" s="9">
        <f t="shared" si="4"/>
        <v>0</v>
      </c>
      <c r="R14" s="9">
        <f t="shared" si="5"/>
        <v>3</v>
      </c>
      <c r="T14" s="8"/>
      <c r="W14"/>
      <c r="X14" s="8" t="s">
        <v>53</v>
      </c>
      <c r="Z14" s="11">
        <f>SUM(N74:N80)</f>
        <v>12</v>
      </c>
      <c r="AA14" s="5">
        <f t="shared" si="6"/>
        <v>3.389830508474576</v>
      </c>
      <c r="AB14" s="11">
        <f>SUM(Q74:Q80)+SUM(R74:R80)</f>
        <v>12</v>
      </c>
      <c r="AC14" s="11">
        <f>100*SUM(R74:R80)/AB14</f>
        <v>100</v>
      </c>
    </row>
    <row r="15" spans="1:29" ht="15">
      <c r="A15" s="17">
        <v>32758</v>
      </c>
      <c r="B15"/>
      <c r="C15"/>
      <c r="D15"/>
      <c r="E15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12</v>
      </c>
      <c r="M15" s="9">
        <f t="shared" si="7"/>
        <v>0</v>
      </c>
      <c r="N15" s="5">
        <f t="shared" si="2"/>
        <v>0</v>
      </c>
      <c r="O15" s="11">
        <f t="shared" si="8"/>
        <v>12</v>
      </c>
      <c r="P15" s="5">
        <f t="shared" si="3"/>
        <v>3.389830508474576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13</v>
      </c>
      <c r="AA15" s="5">
        <f t="shared" si="6"/>
        <v>3.672316384180791</v>
      </c>
      <c r="AB15" s="11">
        <f>SUM(Q81:Q87)+SUM(R81:R87)</f>
        <v>13</v>
      </c>
      <c r="AC15" s="11">
        <f>100*SUM(R81:R87)/AB15</f>
        <v>100</v>
      </c>
    </row>
    <row r="16" spans="1:29" ht="15">
      <c r="A16" s="17">
        <v>32759</v>
      </c>
      <c r="B16" s="12">
        <v>1</v>
      </c>
      <c r="C16" s="12">
        <v>2</v>
      </c>
      <c r="D16" s="12">
        <v>5</v>
      </c>
      <c r="E16" s="12">
        <v>7</v>
      </c>
      <c r="F16"/>
      <c r="G16"/>
      <c r="H16"/>
      <c r="I16"/>
      <c r="J16" s="9">
        <f t="shared" si="0"/>
        <v>9</v>
      </c>
      <c r="K16" s="9">
        <f t="shared" si="1"/>
        <v>0</v>
      </c>
      <c r="L16" s="9">
        <f t="shared" si="7"/>
        <v>21</v>
      </c>
      <c r="M16" s="9">
        <f t="shared" si="7"/>
        <v>0</v>
      </c>
      <c r="N16" s="5">
        <f t="shared" si="2"/>
        <v>9</v>
      </c>
      <c r="O16" s="11">
        <f t="shared" si="8"/>
        <v>21</v>
      </c>
      <c r="P16" s="5">
        <f t="shared" si="3"/>
        <v>5.932203389830509</v>
      </c>
      <c r="Q16" s="9">
        <f t="shared" si="4"/>
        <v>3</v>
      </c>
      <c r="R16" s="9">
        <f t="shared" si="5"/>
        <v>12</v>
      </c>
      <c r="X16" s="8" t="s">
        <v>55</v>
      </c>
      <c r="Z16" s="11">
        <f>SUM(N88:N94)</f>
        <v>3</v>
      </c>
      <c r="AA16" s="5">
        <f t="shared" si="6"/>
        <v>0.847457627118644</v>
      </c>
      <c r="AB16" s="11">
        <f>SUM(Q88:Q94)+SUM(R88:R94)</f>
        <v>7</v>
      </c>
      <c r="AC16" s="11">
        <f>100*SUM(R88:R94)/AB16</f>
        <v>71.42857142857143</v>
      </c>
    </row>
    <row r="17" spans="1:29" ht="15">
      <c r="A17" s="17">
        <v>32760</v>
      </c>
      <c r="B17"/>
      <c r="C17"/>
      <c r="D17" s="12">
        <v>2</v>
      </c>
      <c r="E17" s="12">
        <v>2</v>
      </c>
      <c r="F17" s="12"/>
      <c r="G17"/>
      <c r="H17" s="12"/>
      <c r="I17" s="12"/>
      <c r="J17" s="9">
        <f t="shared" si="0"/>
        <v>4</v>
      </c>
      <c r="K17" s="9">
        <f t="shared" si="1"/>
        <v>0</v>
      </c>
      <c r="L17" s="9">
        <f t="shared" si="7"/>
        <v>25</v>
      </c>
      <c r="M17" s="9">
        <f t="shared" si="7"/>
        <v>0</v>
      </c>
      <c r="N17" s="5">
        <f t="shared" si="2"/>
        <v>4</v>
      </c>
      <c r="O17" s="11">
        <f t="shared" si="8"/>
        <v>25</v>
      </c>
      <c r="P17" s="5">
        <f t="shared" si="3"/>
        <v>7.062146892655368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2</v>
      </c>
      <c r="AA17" s="5">
        <f t="shared" si="6"/>
        <v>0.5649717514124294</v>
      </c>
      <c r="AB17" s="11">
        <f>SUM(Q95:Q101)+SUM(R95:R101)</f>
        <v>2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25</v>
      </c>
      <c r="M18" s="9">
        <f t="shared" si="7"/>
        <v>0</v>
      </c>
      <c r="N18" s="5">
        <f t="shared" si="2"/>
        <v>0</v>
      </c>
      <c r="O18" s="11">
        <f t="shared" si="8"/>
        <v>25</v>
      </c>
      <c r="P18" s="5">
        <f t="shared" si="3"/>
        <v>7.062146892655368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354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25</v>
      </c>
      <c r="M19" s="9">
        <f t="shared" si="7"/>
        <v>0</v>
      </c>
      <c r="N19" s="5">
        <f t="shared" si="2"/>
        <v>0</v>
      </c>
      <c r="O19" s="11">
        <f t="shared" si="8"/>
        <v>25</v>
      </c>
      <c r="P19" s="5">
        <f t="shared" si="3"/>
        <v>7.062146892655368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>
        <v>1</v>
      </c>
      <c r="C20"/>
      <c r="D20" s="12">
        <v>3</v>
      </c>
      <c r="E20" s="12">
        <v>8</v>
      </c>
      <c r="F20" s="12"/>
      <c r="G20" s="12"/>
      <c r="H20" s="12"/>
      <c r="I20" s="12"/>
      <c r="J20" s="9">
        <f t="shared" si="0"/>
        <v>10</v>
      </c>
      <c r="K20" s="9">
        <f t="shared" si="1"/>
        <v>0</v>
      </c>
      <c r="L20" s="9">
        <f t="shared" si="7"/>
        <v>35</v>
      </c>
      <c r="M20" s="9">
        <f t="shared" si="7"/>
        <v>0</v>
      </c>
      <c r="N20" s="5">
        <f t="shared" si="2"/>
        <v>10</v>
      </c>
      <c r="O20" s="11">
        <f t="shared" si="8"/>
        <v>35</v>
      </c>
      <c r="P20" s="5">
        <f t="shared" si="3"/>
        <v>9.887005649717514</v>
      </c>
      <c r="Q20" s="9">
        <f t="shared" si="4"/>
        <v>1</v>
      </c>
      <c r="R20" s="9">
        <f t="shared" si="5"/>
        <v>11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35</v>
      </c>
      <c r="M21" s="9">
        <f t="shared" si="7"/>
        <v>0</v>
      </c>
      <c r="N21" s="5">
        <f t="shared" si="2"/>
        <v>0</v>
      </c>
      <c r="O21" s="11">
        <f t="shared" si="8"/>
        <v>35</v>
      </c>
      <c r="P21" s="5">
        <f t="shared" si="3"/>
        <v>9.887005649717514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 s="12">
        <v>2</v>
      </c>
      <c r="E22" s="12">
        <v>2</v>
      </c>
      <c r="F22"/>
      <c r="G22"/>
      <c r="H22"/>
      <c r="I22"/>
      <c r="J22" s="9">
        <f t="shared" si="0"/>
        <v>4</v>
      </c>
      <c r="K22" s="9">
        <f t="shared" si="1"/>
        <v>0</v>
      </c>
      <c r="L22" s="9">
        <f t="shared" si="7"/>
        <v>39</v>
      </c>
      <c r="M22" s="9">
        <f t="shared" si="7"/>
        <v>0</v>
      </c>
      <c r="N22" s="5">
        <f t="shared" si="2"/>
        <v>4</v>
      </c>
      <c r="O22" s="11">
        <f t="shared" si="8"/>
        <v>39</v>
      </c>
      <c r="P22" s="5">
        <f t="shared" si="3"/>
        <v>11.016949152542374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17">
        <v>32766</v>
      </c>
      <c r="B23"/>
      <c r="C23"/>
      <c r="D23"/>
      <c r="E23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39</v>
      </c>
      <c r="M23" s="9">
        <f t="shared" si="7"/>
        <v>0</v>
      </c>
      <c r="N23" s="5">
        <f t="shared" si="2"/>
        <v>0</v>
      </c>
      <c r="O23" s="11">
        <f t="shared" si="8"/>
        <v>39</v>
      </c>
      <c r="P23" s="5">
        <f t="shared" si="3"/>
        <v>11.016949152542374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/>
      <c r="C24"/>
      <c r="D24" s="12">
        <v>2</v>
      </c>
      <c r="E24" s="12">
        <v>2</v>
      </c>
      <c r="F24" s="12"/>
      <c r="G24"/>
      <c r="H24" s="12"/>
      <c r="I24" s="12"/>
      <c r="J24" s="9">
        <f t="shared" si="0"/>
        <v>4</v>
      </c>
      <c r="K24" s="9">
        <f t="shared" si="1"/>
        <v>0</v>
      </c>
      <c r="L24" s="9">
        <f t="shared" si="7"/>
        <v>43</v>
      </c>
      <c r="M24" s="9">
        <f t="shared" si="7"/>
        <v>0</v>
      </c>
      <c r="N24" s="5">
        <f t="shared" si="2"/>
        <v>4</v>
      </c>
      <c r="O24" s="11">
        <f t="shared" si="8"/>
        <v>43</v>
      </c>
      <c r="P24" s="5">
        <f t="shared" si="3"/>
        <v>12.146892655367232</v>
      </c>
      <c r="Q24" s="9">
        <f t="shared" si="4"/>
        <v>0</v>
      </c>
      <c r="R24" s="9">
        <f t="shared" si="5"/>
        <v>4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43</v>
      </c>
      <c r="M25" s="9">
        <f t="shared" si="9"/>
        <v>0</v>
      </c>
      <c r="N25" s="5">
        <f t="shared" si="2"/>
        <v>0</v>
      </c>
      <c r="O25" s="11">
        <f t="shared" si="8"/>
        <v>43</v>
      </c>
      <c r="P25" s="5">
        <f t="shared" si="3"/>
        <v>12.146892655367232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 s="12">
        <v>1</v>
      </c>
      <c r="C26"/>
      <c r="D26" s="12">
        <v>7</v>
      </c>
      <c r="E26" s="12">
        <v>9</v>
      </c>
      <c r="F26"/>
      <c r="G26" s="12"/>
      <c r="H26" s="12"/>
      <c r="I26" s="12"/>
      <c r="J26" s="9">
        <f t="shared" si="0"/>
        <v>15</v>
      </c>
      <c r="K26" s="9">
        <f t="shared" si="1"/>
        <v>0</v>
      </c>
      <c r="L26" s="9">
        <f t="shared" si="9"/>
        <v>58</v>
      </c>
      <c r="M26" s="9">
        <f t="shared" si="9"/>
        <v>0</v>
      </c>
      <c r="N26" s="5">
        <f t="shared" si="2"/>
        <v>15</v>
      </c>
      <c r="O26" s="11">
        <f t="shared" si="8"/>
        <v>58</v>
      </c>
      <c r="P26" s="5">
        <f t="shared" si="3"/>
        <v>16.384180790960453</v>
      </c>
      <c r="Q26" s="9">
        <f t="shared" si="4"/>
        <v>1</v>
      </c>
      <c r="R26" s="9">
        <f t="shared" si="5"/>
        <v>16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58</v>
      </c>
      <c r="M27" s="9">
        <f t="shared" si="9"/>
        <v>0</v>
      </c>
      <c r="N27" s="5">
        <f t="shared" si="2"/>
        <v>0</v>
      </c>
      <c r="O27" s="11">
        <f t="shared" si="8"/>
        <v>58</v>
      </c>
      <c r="P27" s="5">
        <f t="shared" si="3"/>
        <v>16.384180790960453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 s="12">
        <v>1</v>
      </c>
      <c r="D28" s="12">
        <v>8</v>
      </c>
      <c r="E28" s="12">
        <v>9</v>
      </c>
      <c r="F28"/>
      <c r="G28"/>
      <c r="H28"/>
      <c r="I28"/>
      <c r="J28" s="9">
        <f t="shared" si="0"/>
        <v>16</v>
      </c>
      <c r="K28" s="9">
        <f t="shared" si="1"/>
        <v>0</v>
      </c>
      <c r="L28" s="9">
        <f t="shared" si="9"/>
        <v>74</v>
      </c>
      <c r="M28" s="9">
        <f t="shared" si="9"/>
        <v>0</v>
      </c>
      <c r="N28" s="5">
        <f t="shared" si="2"/>
        <v>16</v>
      </c>
      <c r="O28" s="11">
        <f t="shared" si="8"/>
        <v>74</v>
      </c>
      <c r="P28" s="5">
        <f t="shared" si="3"/>
        <v>20.903954802259886</v>
      </c>
      <c r="Q28" s="9">
        <f t="shared" si="4"/>
        <v>1</v>
      </c>
      <c r="R28" s="9">
        <f t="shared" si="5"/>
        <v>17</v>
      </c>
      <c r="T28" s="8"/>
    </row>
    <row r="29" spans="1:18" ht="15">
      <c r="A29" s="17">
        <v>32772</v>
      </c>
      <c r="B29"/>
      <c r="C29"/>
      <c r="D29" s="12">
        <v>7</v>
      </c>
      <c r="E29" s="12">
        <v>7</v>
      </c>
      <c r="F29"/>
      <c r="G29"/>
      <c r="H29"/>
      <c r="I29"/>
      <c r="J29" s="9">
        <f t="shared" si="0"/>
        <v>14</v>
      </c>
      <c r="K29" s="9">
        <f t="shared" si="1"/>
        <v>0</v>
      </c>
      <c r="L29" s="9">
        <f t="shared" si="9"/>
        <v>88</v>
      </c>
      <c r="M29" s="9">
        <f t="shared" si="9"/>
        <v>0</v>
      </c>
      <c r="N29" s="5">
        <f t="shared" si="2"/>
        <v>14</v>
      </c>
      <c r="O29" s="11">
        <f t="shared" si="8"/>
        <v>88</v>
      </c>
      <c r="P29" s="5">
        <f t="shared" si="3"/>
        <v>24.858757062146893</v>
      </c>
      <c r="Q29" s="9">
        <f t="shared" si="4"/>
        <v>0</v>
      </c>
      <c r="R29" s="9">
        <f t="shared" si="5"/>
        <v>14</v>
      </c>
    </row>
    <row r="30" spans="1:20" ht="15">
      <c r="A30" s="17">
        <v>32773</v>
      </c>
      <c r="B30"/>
      <c r="C30"/>
      <c r="D30"/>
      <c r="E30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88</v>
      </c>
      <c r="M30" s="9">
        <f t="shared" si="9"/>
        <v>0</v>
      </c>
      <c r="N30" s="5">
        <f t="shared" si="2"/>
        <v>0</v>
      </c>
      <c r="O30" s="11">
        <f t="shared" si="8"/>
        <v>88</v>
      </c>
      <c r="P30" s="5">
        <f t="shared" si="3"/>
        <v>24.858757062146893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/>
      <c r="D31" s="12">
        <v>8</v>
      </c>
      <c r="E31" s="12">
        <v>12</v>
      </c>
      <c r="F31"/>
      <c r="G31" s="12"/>
      <c r="H31" s="12"/>
      <c r="I31" s="12"/>
      <c r="J31" s="9">
        <f t="shared" si="0"/>
        <v>20</v>
      </c>
      <c r="K31" s="9">
        <f t="shared" si="1"/>
        <v>0</v>
      </c>
      <c r="L31" s="9">
        <f t="shared" si="9"/>
        <v>108</v>
      </c>
      <c r="M31" s="9">
        <f t="shared" si="9"/>
        <v>0</v>
      </c>
      <c r="N31" s="5">
        <f t="shared" si="2"/>
        <v>20</v>
      </c>
      <c r="O31" s="11">
        <f t="shared" si="8"/>
        <v>108</v>
      </c>
      <c r="P31" s="5">
        <f t="shared" si="3"/>
        <v>30.508474576271187</v>
      </c>
      <c r="Q31" s="9">
        <f t="shared" si="4"/>
        <v>0</v>
      </c>
      <c r="R31" s="9">
        <f t="shared" si="5"/>
        <v>20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108</v>
      </c>
      <c r="M32" s="9">
        <f t="shared" si="9"/>
        <v>0</v>
      </c>
      <c r="N32" s="5">
        <f t="shared" si="2"/>
        <v>0</v>
      </c>
      <c r="O32" s="11">
        <f t="shared" si="8"/>
        <v>108</v>
      </c>
      <c r="P32" s="5">
        <f t="shared" si="3"/>
        <v>30.508474576271187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 s="12">
        <v>5</v>
      </c>
      <c r="E33" s="12">
        <v>3</v>
      </c>
      <c r="F33"/>
      <c r="G33"/>
      <c r="H33"/>
      <c r="I33"/>
      <c r="J33" s="9">
        <f t="shared" si="0"/>
        <v>8</v>
      </c>
      <c r="K33" s="9">
        <f t="shared" si="1"/>
        <v>0</v>
      </c>
      <c r="L33" s="9">
        <f t="shared" si="9"/>
        <v>116</v>
      </c>
      <c r="M33" s="9">
        <f t="shared" si="9"/>
        <v>0</v>
      </c>
      <c r="N33" s="5">
        <f t="shared" si="2"/>
        <v>8</v>
      </c>
      <c r="O33" s="11">
        <f t="shared" si="8"/>
        <v>116</v>
      </c>
      <c r="P33" s="5">
        <f t="shared" si="3"/>
        <v>32.76836158192091</v>
      </c>
      <c r="Q33" s="9">
        <f t="shared" si="4"/>
        <v>0</v>
      </c>
      <c r="R33" s="9">
        <f t="shared" si="5"/>
        <v>8</v>
      </c>
    </row>
    <row r="34" spans="1:18" ht="15">
      <c r="A34" s="17">
        <v>32777</v>
      </c>
      <c r="B34"/>
      <c r="C34"/>
      <c r="D34" s="12">
        <v>3</v>
      </c>
      <c r="E34" s="12">
        <v>1</v>
      </c>
      <c r="F34"/>
      <c r="G34"/>
      <c r="H34" s="12"/>
      <c r="I34" s="12"/>
      <c r="J34" s="9">
        <f t="shared" si="0"/>
        <v>4</v>
      </c>
      <c r="K34" s="9">
        <f t="shared" si="1"/>
        <v>0</v>
      </c>
      <c r="L34" s="9">
        <f t="shared" si="9"/>
        <v>120</v>
      </c>
      <c r="M34" s="9">
        <f t="shared" si="9"/>
        <v>0</v>
      </c>
      <c r="N34" s="5">
        <f t="shared" si="2"/>
        <v>4</v>
      </c>
      <c r="O34" s="11">
        <f t="shared" si="8"/>
        <v>120</v>
      </c>
      <c r="P34" s="5">
        <f t="shared" si="3"/>
        <v>33.898305084745765</v>
      </c>
      <c r="Q34" s="9">
        <f t="shared" si="4"/>
        <v>0</v>
      </c>
      <c r="R34" s="9">
        <f t="shared" si="5"/>
        <v>4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120</v>
      </c>
      <c r="M35" s="9">
        <f t="shared" si="9"/>
        <v>0</v>
      </c>
      <c r="N35" s="5">
        <f t="shared" si="2"/>
        <v>0</v>
      </c>
      <c r="O35" s="11">
        <f t="shared" si="8"/>
        <v>120</v>
      </c>
      <c r="P35" s="5">
        <f t="shared" si="3"/>
        <v>33.898305084745765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 s="12">
        <v>1</v>
      </c>
      <c r="D36" s="12">
        <v>2</v>
      </c>
      <c r="E36"/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121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121</v>
      </c>
      <c r="P36" s="5">
        <f aca="true" t="shared" si="13" ref="P36:P67">O36*100/$N$103</f>
        <v>34.18079096045198</v>
      </c>
      <c r="Q36" s="9">
        <f aca="true" t="shared" si="14" ref="Q36:Q67">+B36+C36+F36+G36</f>
        <v>1</v>
      </c>
      <c r="R36" s="9">
        <f aca="true" t="shared" si="15" ref="R36:R67">D36+E36+H36+I36</f>
        <v>2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121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121</v>
      </c>
      <c r="P37" s="5">
        <f t="shared" si="13"/>
        <v>34.18079096045198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 s="12">
        <v>1</v>
      </c>
      <c r="D38"/>
      <c r="E38" s="12">
        <v>3</v>
      </c>
      <c r="F38"/>
      <c r="G38"/>
      <c r="H38" s="12"/>
      <c r="I38" s="12"/>
      <c r="J38" s="9">
        <f t="shared" si="10"/>
        <v>2</v>
      </c>
      <c r="K38" s="9">
        <f t="shared" si="11"/>
        <v>0</v>
      </c>
      <c r="L38" s="9">
        <f t="shared" si="9"/>
        <v>123</v>
      </c>
      <c r="M38" s="9">
        <f t="shared" si="9"/>
        <v>0</v>
      </c>
      <c r="N38" s="5">
        <f t="shared" si="12"/>
        <v>2</v>
      </c>
      <c r="O38" s="11">
        <f t="shared" si="16"/>
        <v>123</v>
      </c>
      <c r="P38" s="5">
        <f t="shared" si="13"/>
        <v>34.74576271186441</v>
      </c>
      <c r="Q38" s="9">
        <f t="shared" si="14"/>
        <v>1</v>
      </c>
      <c r="R38" s="9">
        <f t="shared" si="15"/>
        <v>3</v>
      </c>
    </row>
    <row r="39" spans="1:19" ht="15">
      <c r="A39" s="17">
        <v>32782</v>
      </c>
      <c r="B39"/>
      <c r="C39"/>
      <c r="D39" s="12">
        <v>3</v>
      </c>
      <c r="E39" s="12">
        <v>5</v>
      </c>
      <c r="F39"/>
      <c r="G39"/>
      <c r="H39"/>
      <c r="I39"/>
      <c r="J39" s="9">
        <f t="shared" si="10"/>
        <v>8</v>
      </c>
      <c r="K39" s="9">
        <f t="shared" si="11"/>
        <v>0</v>
      </c>
      <c r="L39" s="9">
        <f t="shared" si="9"/>
        <v>131</v>
      </c>
      <c r="M39" s="9">
        <f t="shared" si="9"/>
        <v>0</v>
      </c>
      <c r="N39" s="5">
        <f t="shared" si="12"/>
        <v>8</v>
      </c>
      <c r="O39" s="11">
        <f t="shared" si="16"/>
        <v>131</v>
      </c>
      <c r="P39" s="5">
        <f t="shared" si="13"/>
        <v>37.005649717514125</v>
      </c>
      <c r="Q39" s="9">
        <f t="shared" si="14"/>
        <v>0</v>
      </c>
      <c r="R39" s="9">
        <f t="shared" si="15"/>
        <v>8</v>
      </c>
      <c r="S39" s="8" t="s">
        <v>61</v>
      </c>
    </row>
    <row r="40" spans="1:18" ht="15">
      <c r="A40" s="17">
        <v>32783</v>
      </c>
      <c r="B40"/>
      <c r="C40"/>
      <c r="D40" s="12">
        <v>6</v>
      </c>
      <c r="E40" s="12">
        <v>3</v>
      </c>
      <c r="F40"/>
      <c r="G40"/>
      <c r="H40"/>
      <c r="I40"/>
      <c r="J40" s="9">
        <f t="shared" si="10"/>
        <v>9</v>
      </c>
      <c r="K40" s="9">
        <f t="shared" si="11"/>
        <v>0</v>
      </c>
      <c r="L40" s="9">
        <f t="shared" si="9"/>
        <v>140</v>
      </c>
      <c r="M40" s="9">
        <f t="shared" si="9"/>
        <v>0</v>
      </c>
      <c r="N40" s="5">
        <f t="shared" si="12"/>
        <v>9</v>
      </c>
      <c r="O40" s="11">
        <f t="shared" si="16"/>
        <v>140</v>
      </c>
      <c r="P40" s="5">
        <f t="shared" si="13"/>
        <v>39.548022598870055</v>
      </c>
      <c r="Q40" s="9">
        <f t="shared" si="14"/>
        <v>0</v>
      </c>
      <c r="R40" s="9">
        <f t="shared" si="15"/>
        <v>9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140</v>
      </c>
      <c r="M41" s="9">
        <f t="shared" si="9"/>
        <v>0</v>
      </c>
      <c r="N41" s="5">
        <f t="shared" si="12"/>
        <v>0</v>
      </c>
      <c r="O41" s="11">
        <f t="shared" si="16"/>
        <v>140</v>
      </c>
      <c r="P41" s="5">
        <f t="shared" si="13"/>
        <v>39.548022598870055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 s="12">
        <v>13</v>
      </c>
      <c r="E42" s="12">
        <v>10</v>
      </c>
      <c r="F42"/>
      <c r="G42"/>
      <c r="H42"/>
      <c r="I42" s="12"/>
      <c r="J42" s="9">
        <f t="shared" si="10"/>
        <v>23</v>
      </c>
      <c r="K42" s="9">
        <f t="shared" si="11"/>
        <v>0</v>
      </c>
      <c r="L42" s="9">
        <f t="shared" si="9"/>
        <v>163</v>
      </c>
      <c r="M42" s="9">
        <f t="shared" si="9"/>
        <v>0</v>
      </c>
      <c r="N42" s="5">
        <f t="shared" si="12"/>
        <v>23</v>
      </c>
      <c r="O42" s="11">
        <f t="shared" si="16"/>
        <v>163</v>
      </c>
      <c r="P42" s="5">
        <f t="shared" si="13"/>
        <v>46.045197740113</v>
      </c>
      <c r="Q42" s="9">
        <f t="shared" si="14"/>
        <v>0</v>
      </c>
      <c r="R42" s="9">
        <f t="shared" si="15"/>
        <v>23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163</v>
      </c>
      <c r="M43" s="9">
        <f t="shared" si="9"/>
        <v>0</v>
      </c>
      <c r="N43" s="5">
        <f t="shared" si="12"/>
        <v>0</v>
      </c>
      <c r="O43" s="11">
        <f t="shared" si="16"/>
        <v>163</v>
      </c>
      <c r="P43" s="5">
        <f t="shared" si="13"/>
        <v>46.045197740113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 s="12">
        <v>7</v>
      </c>
      <c r="E44" s="12">
        <v>8</v>
      </c>
      <c r="F44"/>
      <c r="G44"/>
      <c r="H44"/>
      <c r="I44"/>
      <c r="J44" s="9">
        <f t="shared" si="10"/>
        <v>15</v>
      </c>
      <c r="K44" s="9">
        <f t="shared" si="11"/>
        <v>0</v>
      </c>
      <c r="L44" s="9">
        <f t="shared" si="9"/>
        <v>178</v>
      </c>
      <c r="M44" s="9">
        <f t="shared" si="9"/>
        <v>0</v>
      </c>
      <c r="N44" s="5">
        <f t="shared" si="12"/>
        <v>15</v>
      </c>
      <c r="O44" s="11">
        <f t="shared" si="16"/>
        <v>178</v>
      </c>
      <c r="P44" s="5">
        <f t="shared" si="13"/>
        <v>50.282485875706215</v>
      </c>
      <c r="Q44" s="9">
        <f t="shared" si="14"/>
        <v>0</v>
      </c>
      <c r="R44" s="9">
        <f t="shared" si="15"/>
        <v>15</v>
      </c>
    </row>
    <row r="45" spans="1:18" ht="15">
      <c r="A45" s="17">
        <v>32788</v>
      </c>
      <c r="B45"/>
      <c r="C45"/>
      <c r="D45"/>
      <c r="E45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178</v>
      </c>
      <c r="M45" s="9">
        <f t="shared" si="17"/>
        <v>0</v>
      </c>
      <c r="N45" s="5">
        <f t="shared" si="12"/>
        <v>0</v>
      </c>
      <c r="O45" s="11">
        <f t="shared" si="16"/>
        <v>178</v>
      </c>
      <c r="P45" s="5">
        <f t="shared" si="13"/>
        <v>50.282485875706215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 s="12">
        <v>1</v>
      </c>
      <c r="C46"/>
      <c r="D46" s="12">
        <v>3</v>
      </c>
      <c r="E46" s="12">
        <v>5</v>
      </c>
      <c r="F46"/>
      <c r="G46"/>
      <c r="H46"/>
      <c r="I46"/>
      <c r="J46" s="9">
        <f t="shared" si="10"/>
        <v>7</v>
      </c>
      <c r="K46" s="9">
        <f t="shared" si="11"/>
        <v>0</v>
      </c>
      <c r="L46" s="9">
        <f t="shared" si="17"/>
        <v>185</v>
      </c>
      <c r="M46" s="9">
        <f t="shared" si="17"/>
        <v>0</v>
      </c>
      <c r="N46" s="5">
        <f t="shared" si="12"/>
        <v>7</v>
      </c>
      <c r="O46" s="11">
        <f t="shared" si="16"/>
        <v>185</v>
      </c>
      <c r="P46" s="5">
        <f t="shared" si="13"/>
        <v>52.259887005649716</v>
      </c>
      <c r="Q46" s="9">
        <f t="shared" si="14"/>
        <v>1</v>
      </c>
      <c r="R46" s="9">
        <f t="shared" si="15"/>
        <v>8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185</v>
      </c>
      <c r="M47" s="9">
        <f t="shared" si="17"/>
        <v>0</v>
      </c>
      <c r="N47" s="5">
        <f t="shared" si="12"/>
        <v>0</v>
      </c>
      <c r="O47" s="11">
        <f t="shared" si="16"/>
        <v>185</v>
      </c>
      <c r="P47" s="5">
        <f t="shared" si="13"/>
        <v>52.259887005649716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 s="12">
        <v>11</v>
      </c>
      <c r="E48" s="12">
        <v>4</v>
      </c>
      <c r="F48"/>
      <c r="G48"/>
      <c r="H48"/>
      <c r="I48"/>
      <c r="J48" s="9">
        <f t="shared" si="10"/>
        <v>15</v>
      </c>
      <c r="K48" s="9">
        <f t="shared" si="11"/>
        <v>0</v>
      </c>
      <c r="L48" s="9">
        <f t="shared" si="17"/>
        <v>200</v>
      </c>
      <c r="M48" s="9">
        <f t="shared" si="17"/>
        <v>0</v>
      </c>
      <c r="N48" s="5">
        <f t="shared" si="12"/>
        <v>15</v>
      </c>
      <c r="O48" s="11">
        <f t="shared" si="16"/>
        <v>200</v>
      </c>
      <c r="P48" s="5">
        <f t="shared" si="13"/>
        <v>56.49717514124294</v>
      </c>
      <c r="Q48" s="9">
        <f t="shared" si="14"/>
        <v>0</v>
      </c>
      <c r="R48" s="9">
        <f t="shared" si="15"/>
        <v>15</v>
      </c>
    </row>
    <row r="49" spans="1:18" ht="15">
      <c r="A49" s="17">
        <v>32792</v>
      </c>
      <c r="B49"/>
      <c r="C49"/>
      <c r="D49"/>
      <c r="E49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200</v>
      </c>
      <c r="M49" s="9">
        <f t="shared" si="17"/>
        <v>0</v>
      </c>
      <c r="N49" s="5">
        <f t="shared" si="12"/>
        <v>0</v>
      </c>
      <c r="O49" s="11">
        <f t="shared" si="16"/>
        <v>200</v>
      </c>
      <c r="P49" s="5">
        <f t="shared" si="13"/>
        <v>56.49717514124294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 s="12">
        <v>4</v>
      </c>
      <c r="E50" s="12">
        <v>5</v>
      </c>
      <c r="F50"/>
      <c r="G50"/>
      <c r="H50"/>
      <c r="I50"/>
      <c r="J50" s="9">
        <f t="shared" si="10"/>
        <v>9</v>
      </c>
      <c r="K50" s="9">
        <f t="shared" si="11"/>
        <v>0</v>
      </c>
      <c r="L50" s="9">
        <f t="shared" si="17"/>
        <v>209</v>
      </c>
      <c r="M50" s="9">
        <f t="shared" si="17"/>
        <v>0</v>
      </c>
      <c r="N50" s="5">
        <f t="shared" si="12"/>
        <v>9</v>
      </c>
      <c r="O50" s="11">
        <f t="shared" si="16"/>
        <v>209</v>
      </c>
      <c r="P50" s="5">
        <f t="shared" si="13"/>
        <v>59.03954802259887</v>
      </c>
      <c r="Q50" s="9">
        <f t="shared" si="14"/>
        <v>0</v>
      </c>
      <c r="R50" s="9">
        <f t="shared" si="15"/>
        <v>9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209</v>
      </c>
      <c r="M51" s="9">
        <f t="shared" si="17"/>
        <v>0</v>
      </c>
      <c r="N51" s="5">
        <f t="shared" si="12"/>
        <v>0</v>
      </c>
      <c r="O51" s="11">
        <f t="shared" si="16"/>
        <v>209</v>
      </c>
      <c r="P51" s="5">
        <f t="shared" si="13"/>
        <v>59.03954802259887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/>
      <c r="C52"/>
      <c r="D52" s="12">
        <v>12</v>
      </c>
      <c r="E52" s="12">
        <v>13</v>
      </c>
      <c r="F52" s="12"/>
      <c r="G52"/>
      <c r="H52" s="12"/>
      <c r="I52" s="12"/>
      <c r="J52" s="9">
        <f t="shared" si="10"/>
        <v>25</v>
      </c>
      <c r="K52" s="9">
        <f t="shared" si="11"/>
        <v>0</v>
      </c>
      <c r="L52" s="9">
        <f t="shared" si="17"/>
        <v>234</v>
      </c>
      <c r="M52" s="9">
        <f t="shared" si="17"/>
        <v>0</v>
      </c>
      <c r="N52" s="5">
        <f t="shared" si="12"/>
        <v>25</v>
      </c>
      <c r="O52" s="11">
        <f t="shared" si="16"/>
        <v>234</v>
      </c>
      <c r="P52" s="5">
        <f t="shared" si="13"/>
        <v>66.10169491525424</v>
      </c>
      <c r="Q52" s="9">
        <f t="shared" si="14"/>
        <v>0</v>
      </c>
      <c r="R52" s="9">
        <f t="shared" si="15"/>
        <v>25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234</v>
      </c>
      <c r="M53" s="9">
        <f t="shared" si="17"/>
        <v>0</v>
      </c>
      <c r="N53" s="5">
        <f t="shared" si="12"/>
        <v>0</v>
      </c>
      <c r="O53" s="11">
        <f t="shared" si="16"/>
        <v>234</v>
      </c>
      <c r="P53" s="5">
        <f t="shared" si="13"/>
        <v>66.10169491525424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 s="12">
        <v>1</v>
      </c>
      <c r="D54" s="12">
        <v>9</v>
      </c>
      <c r="E54" s="12">
        <v>4</v>
      </c>
      <c r="F54"/>
      <c r="G54"/>
      <c r="H54" s="12"/>
      <c r="I54" s="12"/>
      <c r="J54" s="9">
        <f t="shared" si="10"/>
        <v>12</v>
      </c>
      <c r="K54" s="9">
        <f t="shared" si="11"/>
        <v>0</v>
      </c>
      <c r="L54" s="9">
        <f t="shared" si="17"/>
        <v>246</v>
      </c>
      <c r="M54" s="9">
        <f t="shared" si="17"/>
        <v>0</v>
      </c>
      <c r="N54" s="5">
        <f t="shared" si="12"/>
        <v>12</v>
      </c>
      <c r="O54" s="11">
        <f t="shared" si="16"/>
        <v>246</v>
      </c>
      <c r="P54" s="5">
        <f t="shared" si="13"/>
        <v>69.49152542372882</v>
      </c>
      <c r="Q54" s="9">
        <f t="shared" si="14"/>
        <v>1</v>
      </c>
      <c r="R54" s="9">
        <f t="shared" si="15"/>
        <v>13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246</v>
      </c>
      <c r="M55" s="9">
        <f t="shared" si="17"/>
        <v>0</v>
      </c>
      <c r="N55" s="5">
        <f t="shared" si="12"/>
        <v>0</v>
      </c>
      <c r="O55" s="11">
        <f t="shared" si="16"/>
        <v>246</v>
      </c>
      <c r="P55" s="5">
        <f t="shared" si="13"/>
        <v>69.49152542372882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 s="12">
        <v>7</v>
      </c>
      <c r="E56" s="12">
        <v>3</v>
      </c>
      <c r="F56"/>
      <c r="G56"/>
      <c r="H56"/>
      <c r="I56"/>
      <c r="J56" s="9">
        <f t="shared" si="10"/>
        <v>10</v>
      </c>
      <c r="K56" s="9">
        <f t="shared" si="11"/>
        <v>0</v>
      </c>
      <c r="L56" s="9">
        <f t="shared" si="17"/>
        <v>256</v>
      </c>
      <c r="M56" s="9">
        <f t="shared" si="17"/>
        <v>0</v>
      </c>
      <c r="N56" s="5">
        <f t="shared" si="12"/>
        <v>10</v>
      </c>
      <c r="O56" s="11">
        <f t="shared" si="16"/>
        <v>256</v>
      </c>
      <c r="P56" s="5">
        <f t="shared" si="13"/>
        <v>72.31638418079096</v>
      </c>
      <c r="Q56" s="9">
        <f t="shared" si="14"/>
        <v>0</v>
      </c>
      <c r="R56" s="9">
        <f t="shared" si="15"/>
        <v>10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256</v>
      </c>
      <c r="M57" s="9">
        <f t="shared" si="17"/>
        <v>0</v>
      </c>
      <c r="N57" s="5">
        <f t="shared" si="12"/>
        <v>0</v>
      </c>
      <c r="O57" s="11">
        <f t="shared" si="16"/>
        <v>256</v>
      </c>
      <c r="P57" s="5">
        <f t="shared" si="13"/>
        <v>72.31638418079096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/>
      <c r="E58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256</v>
      </c>
      <c r="M58" s="9">
        <f t="shared" si="17"/>
        <v>0</v>
      </c>
      <c r="N58" s="5">
        <f t="shared" si="12"/>
        <v>0</v>
      </c>
      <c r="O58" s="11">
        <f t="shared" si="16"/>
        <v>256</v>
      </c>
      <c r="P58" s="5">
        <f t="shared" si="13"/>
        <v>72.31638418079096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 s="12">
        <v>8</v>
      </c>
      <c r="E59" s="12">
        <v>17</v>
      </c>
      <c r="F59"/>
      <c r="G59"/>
      <c r="H59"/>
      <c r="I59"/>
      <c r="J59" s="9">
        <f t="shared" si="10"/>
        <v>25</v>
      </c>
      <c r="K59" s="9">
        <f t="shared" si="11"/>
        <v>0</v>
      </c>
      <c r="L59" s="9">
        <f t="shared" si="17"/>
        <v>281</v>
      </c>
      <c r="M59" s="9">
        <f t="shared" si="17"/>
        <v>0</v>
      </c>
      <c r="N59" s="5">
        <f t="shared" si="12"/>
        <v>25</v>
      </c>
      <c r="O59" s="11">
        <f t="shared" si="16"/>
        <v>281</v>
      </c>
      <c r="P59" s="5">
        <f t="shared" si="13"/>
        <v>79.37853107344633</v>
      </c>
      <c r="Q59" s="9">
        <f t="shared" si="14"/>
        <v>0</v>
      </c>
      <c r="R59" s="9">
        <f t="shared" si="15"/>
        <v>25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281</v>
      </c>
      <c r="M60" s="9">
        <f t="shared" si="17"/>
        <v>0</v>
      </c>
      <c r="N60" s="5">
        <f t="shared" si="12"/>
        <v>0</v>
      </c>
      <c r="O60" s="11">
        <f t="shared" si="16"/>
        <v>281</v>
      </c>
      <c r="P60" s="5">
        <f t="shared" si="13"/>
        <v>79.37853107344633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281</v>
      </c>
      <c r="M61" s="9">
        <f t="shared" si="17"/>
        <v>0</v>
      </c>
      <c r="N61" s="5">
        <f t="shared" si="12"/>
        <v>0</v>
      </c>
      <c r="O61" s="11">
        <f t="shared" si="16"/>
        <v>281</v>
      </c>
      <c r="P61" s="5">
        <f t="shared" si="13"/>
        <v>79.37853107344633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 s="12">
        <v>1</v>
      </c>
      <c r="C62" s="12">
        <v>1</v>
      </c>
      <c r="D62" s="12">
        <v>6</v>
      </c>
      <c r="E62" s="12">
        <v>16</v>
      </c>
      <c r="F62"/>
      <c r="G62"/>
      <c r="H62"/>
      <c r="I62"/>
      <c r="J62" s="9">
        <f t="shared" si="10"/>
        <v>20</v>
      </c>
      <c r="K62" s="9">
        <f t="shared" si="11"/>
        <v>0</v>
      </c>
      <c r="L62" s="9">
        <f t="shared" si="17"/>
        <v>301</v>
      </c>
      <c r="M62" s="9">
        <f t="shared" si="17"/>
        <v>0</v>
      </c>
      <c r="N62" s="5">
        <f t="shared" si="12"/>
        <v>20</v>
      </c>
      <c r="O62" s="11">
        <f t="shared" si="16"/>
        <v>301</v>
      </c>
      <c r="P62" s="5">
        <f t="shared" si="13"/>
        <v>85.02824858757062</v>
      </c>
      <c r="Q62" s="9">
        <f t="shared" si="14"/>
        <v>2</v>
      </c>
      <c r="R62" s="9">
        <f t="shared" si="15"/>
        <v>22</v>
      </c>
    </row>
    <row r="63" spans="1:18" ht="15">
      <c r="A63" s="17">
        <v>32806</v>
      </c>
      <c r="B63"/>
      <c r="C63"/>
      <c r="D63"/>
      <c r="E63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301</v>
      </c>
      <c r="M63" s="9">
        <f t="shared" si="17"/>
        <v>0</v>
      </c>
      <c r="N63" s="5">
        <f t="shared" si="12"/>
        <v>0</v>
      </c>
      <c r="O63" s="11">
        <f t="shared" si="16"/>
        <v>301</v>
      </c>
      <c r="P63" s="5">
        <f t="shared" si="13"/>
        <v>85.02824858757062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301</v>
      </c>
      <c r="M64" s="9">
        <f t="shared" si="17"/>
        <v>0</v>
      </c>
      <c r="N64" s="5">
        <f t="shared" si="12"/>
        <v>0</v>
      </c>
      <c r="O64" s="11">
        <f t="shared" si="16"/>
        <v>301</v>
      </c>
      <c r="P64" s="5">
        <f t="shared" si="13"/>
        <v>85.02824858757062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301</v>
      </c>
      <c r="M65" s="9">
        <f t="shared" si="18"/>
        <v>0</v>
      </c>
      <c r="N65" s="5">
        <f t="shared" si="12"/>
        <v>0</v>
      </c>
      <c r="O65" s="11">
        <f t="shared" si="16"/>
        <v>301</v>
      </c>
      <c r="P65" s="5">
        <f t="shared" si="13"/>
        <v>85.02824858757062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/>
      <c r="D66" s="12">
        <v>4</v>
      </c>
      <c r="E66" s="12">
        <v>6</v>
      </c>
      <c r="F66"/>
      <c r="G66" s="12"/>
      <c r="H66" s="12"/>
      <c r="I66" s="12"/>
      <c r="J66" s="9">
        <f t="shared" si="10"/>
        <v>10</v>
      </c>
      <c r="K66" s="9">
        <f t="shared" si="11"/>
        <v>0</v>
      </c>
      <c r="L66" s="9">
        <f t="shared" si="18"/>
        <v>311</v>
      </c>
      <c r="M66" s="9">
        <f t="shared" si="18"/>
        <v>0</v>
      </c>
      <c r="N66" s="5">
        <f t="shared" si="12"/>
        <v>10</v>
      </c>
      <c r="O66" s="11">
        <f t="shared" si="16"/>
        <v>311</v>
      </c>
      <c r="P66" s="5">
        <f t="shared" si="13"/>
        <v>87.85310734463278</v>
      </c>
      <c r="Q66" s="9">
        <f t="shared" si="14"/>
        <v>0</v>
      </c>
      <c r="R66" s="9">
        <f t="shared" si="15"/>
        <v>10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311</v>
      </c>
      <c r="M67" s="9">
        <f t="shared" si="18"/>
        <v>0</v>
      </c>
      <c r="N67" s="5">
        <f t="shared" si="12"/>
        <v>0</v>
      </c>
      <c r="O67" s="11">
        <f t="shared" si="16"/>
        <v>311</v>
      </c>
      <c r="P67" s="5">
        <f t="shared" si="13"/>
        <v>87.85310734463278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 s="12">
        <v>1</v>
      </c>
      <c r="D68" s="12">
        <v>7</v>
      </c>
      <c r="E68" s="12">
        <v>1</v>
      </c>
      <c r="F68"/>
      <c r="G68"/>
      <c r="H68"/>
      <c r="I68"/>
      <c r="J68" s="9">
        <f aca="true" t="shared" si="19" ref="J68:J101">-B68-C68+D68+E68</f>
        <v>7</v>
      </c>
      <c r="K68" s="9">
        <f aca="true" t="shared" si="20" ref="K68:K101">-F68-G68+H68+I68</f>
        <v>0</v>
      </c>
      <c r="L68" s="9">
        <f t="shared" si="18"/>
        <v>318</v>
      </c>
      <c r="M68" s="9">
        <f t="shared" si="18"/>
        <v>0</v>
      </c>
      <c r="N68" s="5">
        <f aca="true" t="shared" si="21" ref="N68:N101">(+J68+K68)*($J$103/($J$103+$K$103))</f>
        <v>7</v>
      </c>
      <c r="O68" s="11">
        <f t="shared" si="16"/>
        <v>318</v>
      </c>
      <c r="P68" s="5">
        <f aca="true" t="shared" si="22" ref="P68:P101">O68*100/$N$103</f>
        <v>89.83050847457628</v>
      </c>
      <c r="Q68" s="9">
        <f aca="true" t="shared" si="23" ref="Q68:Q101">+B68+C68+F68+G68</f>
        <v>1</v>
      </c>
      <c r="R68" s="9">
        <f aca="true" t="shared" si="24" ref="R68:R101">D68+E68+H68+I68</f>
        <v>8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318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318</v>
      </c>
      <c r="P69" s="5">
        <f t="shared" si="22"/>
        <v>89.83050847457628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318</v>
      </c>
      <c r="M70" s="9">
        <f t="shared" si="18"/>
        <v>0</v>
      </c>
      <c r="N70" s="5">
        <f t="shared" si="21"/>
        <v>0</v>
      </c>
      <c r="O70" s="11">
        <f t="shared" si="25"/>
        <v>318</v>
      </c>
      <c r="P70" s="5">
        <f t="shared" si="22"/>
        <v>89.83050847457628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 s="12">
        <v>3</v>
      </c>
      <c r="E71"/>
      <c r="F71"/>
      <c r="G71"/>
      <c r="H71"/>
      <c r="I71"/>
      <c r="J71" s="9">
        <f t="shared" si="19"/>
        <v>3</v>
      </c>
      <c r="K71" s="9">
        <f t="shared" si="20"/>
        <v>0</v>
      </c>
      <c r="L71" s="9">
        <f t="shared" si="18"/>
        <v>321</v>
      </c>
      <c r="M71" s="9">
        <f t="shared" si="18"/>
        <v>0</v>
      </c>
      <c r="N71" s="5">
        <f t="shared" si="21"/>
        <v>3</v>
      </c>
      <c r="O71" s="11">
        <f t="shared" si="25"/>
        <v>321</v>
      </c>
      <c r="P71" s="5">
        <f t="shared" si="22"/>
        <v>90.67796610169492</v>
      </c>
      <c r="Q71" s="9">
        <f t="shared" si="23"/>
        <v>0</v>
      </c>
      <c r="R71" s="9">
        <f t="shared" si="24"/>
        <v>3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321</v>
      </c>
      <c r="M72" s="9">
        <f t="shared" si="18"/>
        <v>0</v>
      </c>
      <c r="N72" s="5">
        <f t="shared" si="21"/>
        <v>0</v>
      </c>
      <c r="O72" s="11">
        <f t="shared" si="25"/>
        <v>321</v>
      </c>
      <c r="P72" s="5">
        <f t="shared" si="22"/>
        <v>90.67796610169492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 s="12">
        <v>1</v>
      </c>
      <c r="E73" s="12">
        <v>2</v>
      </c>
      <c r="F73"/>
      <c r="G73"/>
      <c r="H73"/>
      <c r="I73" s="12"/>
      <c r="J73" s="9">
        <f t="shared" si="19"/>
        <v>3</v>
      </c>
      <c r="K73" s="9">
        <f t="shared" si="20"/>
        <v>0</v>
      </c>
      <c r="L73" s="9">
        <f t="shared" si="18"/>
        <v>324</v>
      </c>
      <c r="M73" s="9">
        <f t="shared" si="18"/>
        <v>0</v>
      </c>
      <c r="N73" s="5">
        <f t="shared" si="21"/>
        <v>3</v>
      </c>
      <c r="O73" s="11">
        <f t="shared" si="25"/>
        <v>324</v>
      </c>
      <c r="P73" s="5">
        <f t="shared" si="22"/>
        <v>91.52542372881356</v>
      </c>
      <c r="Q73" s="9">
        <f t="shared" si="23"/>
        <v>0</v>
      </c>
      <c r="R73" s="9">
        <f t="shared" si="24"/>
        <v>3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324</v>
      </c>
      <c r="M74" s="9">
        <f t="shared" si="18"/>
        <v>0</v>
      </c>
      <c r="N74" s="5">
        <f t="shared" si="21"/>
        <v>0</v>
      </c>
      <c r="O74" s="11">
        <f t="shared" si="25"/>
        <v>324</v>
      </c>
      <c r="P74" s="5">
        <f t="shared" si="22"/>
        <v>91.52542372881356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324</v>
      </c>
      <c r="M75" s="9">
        <f t="shared" si="18"/>
        <v>0</v>
      </c>
      <c r="N75" s="5">
        <f t="shared" si="21"/>
        <v>0</v>
      </c>
      <c r="O75" s="11">
        <f t="shared" si="25"/>
        <v>324</v>
      </c>
      <c r="P75" s="5">
        <f t="shared" si="22"/>
        <v>91.52542372881356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324</v>
      </c>
      <c r="M76" s="9">
        <f t="shared" si="18"/>
        <v>0</v>
      </c>
      <c r="N76" s="5">
        <f t="shared" si="21"/>
        <v>0</v>
      </c>
      <c r="O76" s="11">
        <f t="shared" si="25"/>
        <v>324</v>
      </c>
      <c r="P76" s="5">
        <f t="shared" si="22"/>
        <v>91.52542372881356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 s="12">
        <v>9</v>
      </c>
      <c r="E77" s="12">
        <v>3</v>
      </c>
      <c r="F77"/>
      <c r="G77"/>
      <c r="H77"/>
      <c r="I77"/>
      <c r="J77" s="9">
        <f t="shared" si="19"/>
        <v>12</v>
      </c>
      <c r="K77" s="9">
        <f t="shared" si="20"/>
        <v>0</v>
      </c>
      <c r="L77" s="9">
        <f t="shared" si="18"/>
        <v>336</v>
      </c>
      <c r="M77" s="9">
        <f t="shared" si="18"/>
        <v>0</v>
      </c>
      <c r="N77" s="5">
        <f t="shared" si="21"/>
        <v>12</v>
      </c>
      <c r="O77" s="11">
        <f t="shared" si="25"/>
        <v>336</v>
      </c>
      <c r="P77" s="5">
        <f t="shared" si="22"/>
        <v>94.91525423728814</v>
      </c>
      <c r="Q77" s="9">
        <f t="shared" si="23"/>
        <v>0</v>
      </c>
      <c r="R77" s="9">
        <f t="shared" si="24"/>
        <v>12</v>
      </c>
    </row>
    <row r="78" spans="1:18" ht="15">
      <c r="A78" s="1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336</v>
      </c>
      <c r="M78" s="9">
        <f t="shared" si="18"/>
        <v>0</v>
      </c>
      <c r="N78" s="5">
        <f t="shared" si="21"/>
        <v>0</v>
      </c>
      <c r="O78" s="11">
        <f t="shared" si="25"/>
        <v>336</v>
      </c>
      <c r="P78" s="5">
        <f t="shared" si="22"/>
        <v>94.91525423728814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336</v>
      </c>
      <c r="M79" s="9">
        <f t="shared" si="18"/>
        <v>0</v>
      </c>
      <c r="N79" s="5">
        <f t="shared" si="21"/>
        <v>0</v>
      </c>
      <c r="O79" s="11">
        <f t="shared" si="25"/>
        <v>336</v>
      </c>
      <c r="P79" s="5">
        <f t="shared" si="22"/>
        <v>94.91525423728814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336</v>
      </c>
      <c r="M80" s="9">
        <f t="shared" si="18"/>
        <v>0</v>
      </c>
      <c r="N80" s="5">
        <f t="shared" si="21"/>
        <v>0</v>
      </c>
      <c r="O80" s="11">
        <f t="shared" si="25"/>
        <v>336</v>
      </c>
      <c r="P80" s="5">
        <f t="shared" si="22"/>
        <v>94.91525423728814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1</v>
      </c>
      <c r="F81"/>
      <c r="G81"/>
      <c r="H81"/>
      <c r="I81"/>
      <c r="J81" s="9">
        <f t="shared" si="19"/>
        <v>2</v>
      </c>
      <c r="K81" s="9">
        <f t="shared" si="20"/>
        <v>0</v>
      </c>
      <c r="L81" s="9">
        <f t="shared" si="18"/>
        <v>338</v>
      </c>
      <c r="M81" s="9">
        <f t="shared" si="18"/>
        <v>0</v>
      </c>
      <c r="N81" s="5">
        <f t="shared" si="21"/>
        <v>2</v>
      </c>
      <c r="O81" s="11">
        <f t="shared" si="25"/>
        <v>338</v>
      </c>
      <c r="P81" s="5">
        <f t="shared" si="22"/>
        <v>95.48022598870057</v>
      </c>
      <c r="Q81" s="9">
        <f t="shared" si="23"/>
        <v>0</v>
      </c>
      <c r="R81" s="9">
        <f t="shared" si="24"/>
        <v>2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338</v>
      </c>
      <c r="M82" s="9">
        <f t="shared" si="18"/>
        <v>0</v>
      </c>
      <c r="N82" s="5">
        <f t="shared" si="21"/>
        <v>0</v>
      </c>
      <c r="O82" s="11">
        <f t="shared" si="25"/>
        <v>338</v>
      </c>
      <c r="P82" s="5">
        <f t="shared" si="22"/>
        <v>95.48022598870057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338</v>
      </c>
      <c r="M83" s="9">
        <f t="shared" si="18"/>
        <v>0</v>
      </c>
      <c r="N83" s="5">
        <f t="shared" si="21"/>
        <v>0</v>
      </c>
      <c r="O83" s="11">
        <f t="shared" si="25"/>
        <v>338</v>
      </c>
      <c r="P83" s="5">
        <f t="shared" si="22"/>
        <v>95.48022598870057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338</v>
      </c>
      <c r="M84" s="9">
        <f t="shared" si="18"/>
        <v>0</v>
      </c>
      <c r="N84" s="5">
        <f t="shared" si="21"/>
        <v>0</v>
      </c>
      <c r="O84" s="11">
        <f t="shared" si="25"/>
        <v>338</v>
      </c>
      <c r="P84" s="5">
        <f t="shared" si="22"/>
        <v>95.48022598870057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338</v>
      </c>
      <c r="M85" s="9">
        <f t="shared" si="26"/>
        <v>0</v>
      </c>
      <c r="N85" s="5">
        <f t="shared" si="21"/>
        <v>0</v>
      </c>
      <c r="O85" s="11">
        <f t="shared" si="25"/>
        <v>338</v>
      </c>
      <c r="P85" s="5">
        <f t="shared" si="22"/>
        <v>95.48022598870057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338</v>
      </c>
      <c r="M86" s="9">
        <f t="shared" si="26"/>
        <v>0</v>
      </c>
      <c r="N86" s="5">
        <f t="shared" si="21"/>
        <v>0</v>
      </c>
      <c r="O86" s="11">
        <f t="shared" si="25"/>
        <v>338</v>
      </c>
      <c r="P86" s="5">
        <f t="shared" si="22"/>
        <v>95.48022598870057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 s="12">
        <v>7</v>
      </c>
      <c r="E87" s="12">
        <v>4</v>
      </c>
      <c r="F87" s="12"/>
      <c r="G87" s="12"/>
      <c r="H87" s="12"/>
      <c r="I87" s="12"/>
      <c r="J87" s="9">
        <f t="shared" si="19"/>
        <v>11</v>
      </c>
      <c r="K87" s="9">
        <f t="shared" si="20"/>
        <v>0</v>
      </c>
      <c r="L87" s="9">
        <f t="shared" si="26"/>
        <v>349</v>
      </c>
      <c r="M87" s="9">
        <f t="shared" si="26"/>
        <v>0</v>
      </c>
      <c r="N87" s="5">
        <f t="shared" si="21"/>
        <v>11</v>
      </c>
      <c r="O87" s="11">
        <f t="shared" si="25"/>
        <v>349</v>
      </c>
      <c r="P87" s="5">
        <f t="shared" si="22"/>
        <v>98.58757062146893</v>
      </c>
      <c r="Q87" s="9">
        <f t="shared" si="23"/>
        <v>0</v>
      </c>
      <c r="R87" s="9">
        <f t="shared" si="24"/>
        <v>11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349</v>
      </c>
      <c r="M88" s="9">
        <f t="shared" si="26"/>
        <v>0</v>
      </c>
      <c r="N88" s="5">
        <f t="shared" si="21"/>
        <v>0</v>
      </c>
      <c r="O88" s="11">
        <f t="shared" si="25"/>
        <v>349</v>
      </c>
      <c r="P88" s="5">
        <f t="shared" si="22"/>
        <v>98.58757062146893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0</v>
      </c>
      <c r="N89" s="5">
        <f t="shared" si="21"/>
        <v>0</v>
      </c>
      <c r="O89" s="11">
        <f t="shared" si="25"/>
        <v>349</v>
      </c>
      <c r="P89" s="5">
        <f t="shared" si="22"/>
        <v>98.58757062146893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 s="12">
        <v>4</v>
      </c>
      <c r="E90" s="12">
        <v>1</v>
      </c>
      <c r="F90"/>
      <c r="G90"/>
      <c r="H90"/>
      <c r="I90"/>
      <c r="J90" s="9">
        <f t="shared" si="19"/>
        <v>5</v>
      </c>
      <c r="K90" s="9">
        <f t="shared" si="20"/>
        <v>0</v>
      </c>
      <c r="L90" s="9">
        <f t="shared" si="26"/>
        <v>354</v>
      </c>
      <c r="M90" s="9">
        <f t="shared" si="26"/>
        <v>0</v>
      </c>
      <c r="N90" s="5">
        <f t="shared" si="21"/>
        <v>5</v>
      </c>
      <c r="O90" s="11">
        <f t="shared" si="25"/>
        <v>354</v>
      </c>
      <c r="P90" s="5">
        <f t="shared" si="22"/>
        <v>100</v>
      </c>
      <c r="Q90" s="9">
        <f t="shared" si="23"/>
        <v>0</v>
      </c>
      <c r="R90" s="9">
        <f t="shared" si="24"/>
        <v>5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354</v>
      </c>
      <c r="M91" s="9">
        <f t="shared" si="26"/>
        <v>0</v>
      </c>
      <c r="N91" s="5">
        <f t="shared" si="21"/>
        <v>0</v>
      </c>
      <c r="O91" s="11">
        <f t="shared" si="25"/>
        <v>354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354</v>
      </c>
      <c r="M92" s="9">
        <f t="shared" si="26"/>
        <v>0</v>
      </c>
      <c r="N92" s="5">
        <f t="shared" si="21"/>
        <v>0</v>
      </c>
      <c r="O92" s="11">
        <f t="shared" si="25"/>
        <v>354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354</v>
      </c>
      <c r="M93" s="9">
        <f t="shared" si="26"/>
        <v>0</v>
      </c>
      <c r="N93" s="5">
        <f t="shared" si="21"/>
        <v>0</v>
      </c>
      <c r="O93" s="11">
        <f t="shared" si="25"/>
        <v>354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 s="12">
        <v>1</v>
      </c>
      <c r="C94" s="12">
        <v>1</v>
      </c>
      <c r="D94"/>
      <c r="E94"/>
      <c r="F94"/>
      <c r="G94"/>
      <c r="H94" s="12"/>
      <c r="I94" s="12"/>
      <c r="J94" s="9">
        <f t="shared" si="19"/>
        <v>-2</v>
      </c>
      <c r="K94" s="9">
        <f t="shared" si="20"/>
        <v>0</v>
      </c>
      <c r="L94" s="9">
        <f t="shared" si="26"/>
        <v>352</v>
      </c>
      <c r="M94" s="9">
        <f t="shared" si="26"/>
        <v>0</v>
      </c>
      <c r="N94" s="5">
        <f t="shared" si="21"/>
        <v>-2</v>
      </c>
      <c r="O94" s="11">
        <f t="shared" si="25"/>
        <v>352</v>
      </c>
      <c r="P94" s="5">
        <f t="shared" si="22"/>
        <v>99.43502824858757</v>
      </c>
      <c r="Q94" s="9">
        <f t="shared" si="23"/>
        <v>2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352</v>
      </c>
      <c r="M95" s="9">
        <f t="shared" si="26"/>
        <v>0</v>
      </c>
      <c r="N95" s="5">
        <f t="shared" si="21"/>
        <v>0</v>
      </c>
      <c r="O95" s="11">
        <f t="shared" si="25"/>
        <v>352</v>
      </c>
      <c r="P95" s="5">
        <f t="shared" si="22"/>
        <v>99.43502824858757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352</v>
      </c>
      <c r="M96" s="9">
        <f t="shared" si="26"/>
        <v>0</v>
      </c>
      <c r="N96" s="5">
        <f t="shared" si="21"/>
        <v>0</v>
      </c>
      <c r="O96" s="11">
        <f t="shared" si="25"/>
        <v>352</v>
      </c>
      <c r="P96" s="5">
        <f t="shared" si="22"/>
        <v>99.43502824858757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352</v>
      </c>
      <c r="M97" s="9">
        <f t="shared" si="26"/>
        <v>0</v>
      </c>
      <c r="N97" s="5">
        <f t="shared" si="21"/>
        <v>0</v>
      </c>
      <c r="O97" s="11">
        <f t="shared" si="25"/>
        <v>352</v>
      </c>
      <c r="P97" s="5">
        <f t="shared" si="22"/>
        <v>99.43502824858757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352</v>
      </c>
      <c r="M98" s="9">
        <f t="shared" si="26"/>
        <v>0</v>
      </c>
      <c r="N98" s="5">
        <f t="shared" si="21"/>
        <v>0</v>
      </c>
      <c r="O98" s="11">
        <f t="shared" si="25"/>
        <v>352</v>
      </c>
      <c r="P98" s="5">
        <f t="shared" si="22"/>
        <v>99.43502824858757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352</v>
      </c>
      <c r="M99" s="9">
        <f t="shared" si="26"/>
        <v>0</v>
      </c>
      <c r="N99" s="5">
        <f t="shared" si="21"/>
        <v>0</v>
      </c>
      <c r="O99" s="11">
        <f t="shared" si="25"/>
        <v>352</v>
      </c>
      <c r="P99" s="5">
        <f t="shared" si="22"/>
        <v>99.43502824858757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 s="12">
        <v>1</v>
      </c>
      <c r="E100" s="12">
        <v>1</v>
      </c>
      <c r="F100"/>
      <c r="G100"/>
      <c r="H100"/>
      <c r="I100"/>
      <c r="J100" s="9">
        <f t="shared" si="19"/>
        <v>2</v>
      </c>
      <c r="K100" s="9">
        <f t="shared" si="20"/>
        <v>0</v>
      </c>
      <c r="L100" s="9">
        <f t="shared" si="26"/>
        <v>354</v>
      </c>
      <c r="M100" s="9">
        <f t="shared" si="26"/>
        <v>0</v>
      </c>
      <c r="N100" s="5">
        <f t="shared" si="21"/>
        <v>2</v>
      </c>
      <c r="O100" s="11">
        <f t="shared" si="25"/>
        <v>354</v>
      </c>
      <c r="P100" s="5">
        <f t="shared" si="22"/>
        <v>100</v>
      </c>
      <c r="Q100" s="9">
        <f t="shared" si="23"/>
        <v>0</v>
      </c>
      <c r="R100" s="9">
        <f t="shared" si="24"/>
        <v>2</v>
      </c>
    </row>
    <row r="101" spans="1:18" ht="15">
      <c r="A101" s="1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354</v>
      </c>
      <c r="M101" s="9">
        <f t="shared" si="26"/>
        <v>0</v>
      </c>
      <c r="N101" s="5">
        <f t="shared" si="21"/>
        <v>0</v>
      </c>
      <c r="O101" s="11">
        <f t="shared" si="25"/>
        <v>354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8</v>
      </c>
      <c r="C103" s="9">
        <f t="shared" si="27"/>
        <v>13</v>
      </c>
      <c r="D103" s="9">
        <f t="shared" si="27"/>
        <v>188</v>
      </c>
      <c r="E103" s="9">
        <f t="shared" si="27"/>
        <v>187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354</v>
      </c>
      <c r="K103" s="9">
        <f t="shared" si="27"/>
        <v>0</v>
      </c>
      <c r="N103" s="5">
        <f>SUM(N4:N101)</f>
        <v>354</v>
      </c>
      <c r="Q103" s="11">
        <f>SUM(Q4:Q101)</f>
        <v>21</v>
      </c>
      <c r="R103" s="11">
        <f>SUM(R4:R101)</f>
        <v>375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5" sqref="B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1238.8955223880598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1012.5447761194032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 s="12">
        <v>1</v>
      </c>
      <c r="D4" s="12">
        <v>4</v>
      </c>
      <c r="E4" s="12">
        <v>4</v>
      </c>
      <c r="F4">
        <v>0</v>
      </c>
      <c r="G4">
        <v>1.376865671641791</v>
      </c>
      <c r="H4">
        <v>5.507462686567164</v>
      </c>
      <c r="I4">
        <v>5.507462686567164</v>
      </c>
      <c r="J4" s="9">
        <f>-B4-C4+D4+E4</f>
        <v>7</v>
      </c>
      <c r="K4" s="9">
        <f aca="true" t="shared" si="0" ref="K4:K35">-F4-G4+H4+I4</f>
        <v>9.638059701492537</v>
      </c>
      <c r="L4" s="9">
        <f>J4</f>
        <v>7</v>
      </c>
      <c r="M4" s="9">
        <f>K4</f>
        <v>9.638059701492537</v>
      </c>
      <c r="N4" s="5">
        <f aca="true" t="shared" si="1" ref="N4:N35">(+J4+K4)*($J$103/($J$103+$K$103))</f>
        <v>7</v>
      </c>
      <c r="O4" s="11">
        <f>N4</f>
        <v>7</v>
      </c>
      <c r="P4" s="5">
        <f aca="true" t="shared" si="2" ref="P4:P35">O4*100/$N$103</f>
        <v>1.6431924882629096</v>
      </c>
      <c r="Q4" s="9">
        <f aca="true" t="shared" si="3" ref="Q4:Q35">+B4+C4+F4+G4</f>
        <v>2.376865671641791</v>
      </c>
      <c r="R4" s="9">
        <f aca="true" t="shared" si="4" ref="R4:R35">D4+E4+H4+I4</f>
        <v>19.01492537313433</v>
      </c>
      <c r="X4" s="1" t="s">
        <v>33</v>
      </c>
      <c r="Z4" s="11">
        <f>SUM(N4:N10)</f>
        <v>89</v>
      </c>
      <c r="AA4" s="5">
        <f aca="true" t="shared" si="5" ref="AA4:AA17">Z4*100/$Z$18</f>
        <v>20.89201877934272</v>
      </c>
      <c r="AB4" s="11">
        <f>SUM(Q4:Q10)+SUM(R4:R10)</f>
        <v>249.5708955223881</v>
      </c>
      <c r="AC4" s="11">
        <f>100*SUM(R4:R10)/AB4</f>
        <v>92.38095238095238</v>
      </c>
    </row>
    <row r="5" spans="1:29" ht="15">
      <c r="A5" s="17">
        <v>32748</v>
      </c>
      <c r="B5" s="12">
        <v>2</v>
      </c>
      <c r="C5"/>
      <c r="D5" s="12">
        <v>5</v>
      </c>
      <c r="E5" s="12">
        <v>12</v>
      </c>
      <c r="F5">
        <v>2.753731343283582</v>
      </c>
      <c r="G5">
        <v>0</v>
      </c>
      <c r="H5">
        <v>6.884328358208955</v>
      </c>
      <c r="I5">
        <v>16.52238805970149</v>
      </c>
      <c r="J5" s="9">
        <f aca="true" t="shared" si="6" ref="J5:J20">-B5-C5+D5+E5</f>
        <v>15</v>
      </c>
      <c r="K5" s="9">
        <f t="shared" si="0"/>
        <v>20.652985074626862</v>
      </c>
      <c r="L5" s="9">
        <f aca="true" t="shared" si="7" ref="L5:M24">L4+J5</f>
        <v>22</v>
      </c>
      <c r="M5" s="9">
        <f t="shared" si="7"/>
        <v>30.2910447761194</v>
      </c>
      <c r="N5" s="5">
        <f t="shared" si="1"/>
        <v>14.999999999999998</v>
      </c>
      <c r="O5" s="11">
        <f aca="true" t="shared" si="8" ref="O5:O36">O4+N5</f>
        <v>22</v>
      </c>
      <c r="P5" s="5">
        <f t="shared" si="2"/>
        <v>5.1643192488262875</v>
      </c>
      <c r="Q5" s="9">
        <f t="shared" si="3"/>
        <v>4.753731343283582</v>
      </c>
      <c r="R5" s="9">
        <f t="shared" si="4"/>
        <v>40.406716417910445</v>
      </c>
      <c r="T5" s="8" t="s">
        <v>38</v>
      </c>
      <c r="V5" s="9">
        <f>R103</f>
        <v>1125.7201492537315</v>
      </c>
      <c r="W5"/>
      <c r="X5"/>
      <c r="Y5" s="1" t="s">
        <v>39</v>
      </c>
      <c r="Z5" s="11">
        <f>SUM(N11:N17)</f>
        <v>56</v>
      </c>
      <c r="AA5" s="5">
        <f t="shared" si="5"/>
        <v>13.145539906103284</v>
      </c>
      <c r="AB5" s="11">
        <f>SUM(Q11:Q17)+SUM(R11:R17)</f>
        <v>209.16417910447763</v>
      </c>
      <c r="AC5" s="11">
        <f>100*SUM(R11:R17)/AB5</f>
        <v>81.81818181818181</v>
      </c>
    </row>
    <row r="6" spans="1:29" ht="15">
      <c r="A6" s="17">
        <v>32749</v>
      </c>
      <c r="B6" s="12">
        <v>1</v>
      </c>
      <c r="C6" s="12">
        <v>1</v>
      </c>
      <c r="D6" s="12">
        <v>7</v>
      </c>
      <c r="E6" s="12">
        <v>13</v>
      </c>
      <c r="F6">
        <v>1.376865671641791</v>
      </c>
      <c r="G6">
        <v>1.376865671641791</v>
      </c>
      <c r="H6">
        <v>9.638059701492537</v>
      </c>
      <c r="I6">
        <v>17.899253731343283</v>
      </c>
      <c r="J6" s="9">
        <f t="shared" si="6"/>
        <v>18</v>
      </c>
      <c r="K6" s="9">
        <f t="shared" si="0"/>
        <v>24.783582089552237</v>
      </c>
      <c r="L6" s="9">
        <f t="shared" si="7"/>
        <v>40</v>
      </c>
      <c r="M6" s="9">
        <f t="shared" si="7"/>
        <v>55.07462686567163</v>
      </c>
      <c r="N6" s="5">
        <f t="shared" si="1"/>
        <v>18</v>
      </c>
      <c r="O6" s="11">
        <f t="shared" si="8"/>
        <v>40</v>
      </c>
      <c r="P6" s="5">
        <f t="shared" si="2"/>
        <v>9.38967136150234</v>
      </c>
      <c r="Q6" s="9">
        <f t="shared" si="3"/>
        <v>4.753731343283582</v>
      </c>
      <c r="R6" s="9">
        <f t="shared" si="4"/>
        <v>47.537313432835816</v>
      </c>
      <c r="T6" s="8" t="s">
        <v>40</v>
      </c>
      <c r="V6" s="9">
        <f>Q103</f>
        <v>113.17537313432835</v>
      </c>
      <c r="W6"/>
      <c r="X6" s="1" t="s">
        <v>41</v>
      </c>
      <c r="Z6" s="11">
        <f>SUM(N18:N24)</f>
        <v>68.5353218210361</v>
      </c>
      <c r="AA6" s="5">
        <f t="shared" si="5"/>
        <v>16.08810371385824</v>
      </c>
      <c r="AB6" s="11">
        <f>SUM(Q18:Q24)+SUM(R18:R24)</f>
        <v>185.16044776119404</v>
      </c>
      <c r="AC6" s="11">
        <f>100*SUM(R18:R24)/AB6</f>
        <v>93.98867460653327</v>
      </c>
    </row>
    <row r="7" spans="1:29" ht="15">
      <c r="A7" s="17">
        <v>32750</v>
      </c>
      <c r="B7" s="12">
        <v>1</v>
      </c>
      <c r="C7"/>
      <c r="D7" s="12">
        <v>6</v>
      </c>
      <c r="E7" s="12">
        <v>11</v>
      </c>
      <c r="F7">
        <v>1.376865671641791</v>
      </c>
      <c r="G7">
        <v>0</v>
      </c>
      <c r="H7">
        <v>8.261194029850746</v>
      </c>
      <c r="I7">
        <v>15.145522388059701</v>
      </c>
      <c r="J7" s="9">
        <f t="shared" si="6"/>
        <v>16</v>
      </c>
      <c r="K7" s="9">
        <f t="shared" si="0"/>
        <v>22.029850746268657</v>
      </c>
      <c r="L7" s="9">
        <f t="shared" si="7"/>
        <v>56</v>
      </c>
      <c r="M7" s="9">
        <f t="shared" si="7"/>
        <v>77.1044776119403</v>
      </c>
      <c r="N7" s="5">
        <f t="shared" si="1"/>
        <v>16</v>
      </c>
      <c r="O7" s="11">
        <f t="shared" si="8"/>
        <v>56</v>
      </c>
      <c r="P7" s="5">
        <f t="shared" si="2"/>
        <v>13.145539906103277</v>
      </c>
      <c r="Q7" s="9">
        <f t="shared" si="3"/>
        <v>2.376865671641791</v>
      </c>
      <c r="R7" s="9">
        <f t="shared" si="4"/>
        <v>40.406716417910445</v>
      </c>
      <c r="T7" s="8" t="s">
        <v>42</v>
      </c>
      <c r="V7" s="5">
        <f>V5*100/(V5+V6)</f>
        <v>90.86481700118064</v>
      </c>
      <c r="W7"/>
      <c r="Y7" s="1" t="s">
        <v>43</v>
      </c>
      <c r="Z7" s="11">
        <f>SUM(N25:N31)</f>
        <v>58.0596546310832</v>
      </c>
      <c r="AA7" s="5">
        <f t="shared" si="5"/>
        <v>13.629026908704974</v>
      </c>
      <c r="AB7" s="11">
        <f>SUM(Q25:Q31)+SUM(R25:R31)</f>
        <v>162</v>
      </c>
      <c r="AC7" s="11">
        <f>100*SUM(R25:R31)/AB7</f>
        <v>92.5925925925926</v>
      </c>
    </row>
    <row r="8" spans="1:29" ht="15">
      <c r="A8" s="17">
        <v>32751</v>
      </c>
      <c r="B8"/>
      <c r="C8"/>
      <c r="D8" s="12">
        <v>3</v>
      </c>
      <c r="E8" s="12">
        <v>7</v>
      </c>
      <c r="F8">
        <v>0</v>
      </c>
      <c r="G8">
        <v>0</v>
      </c>
      <c r="H8">
        <v>4.130597014925373</v>
      </c>
      <c r="I8">
        <v>9.638059701492537</v>
      </c>
      <c r="J8" s="9">
        <f t="shared" si="6"/>
        <v>10</v>
      </c>
      <c r="K8" s="9">
        <f t="shared" si="0"/>
        <v>13.76865671641791</v>
      </c>
      <c r="L8" s="9">
        <f t="shared" si="7"/>
        <v>66</v>
      </c>
      <c r="M8" s="9">
        <f t="shared" si="7"/>
        <v>90.8731343283582</v>
      </c>
      <c r="N8" s="5">
        <f t="shared" si="1"/>
        <v>9.999999999999998</v>
      </c>
      <c r="O8" s="11">
        <f t="shared" si="8"/>
        <v>66</v>
      </c>
      <c r="P8" s="5">
        <f t="shared" si="2"/>
        <v>15.492957746478863</v>
      </c>
      <c r="Q8" s="9">
        <f t="shared" si="3"/>
        <v>0</v>
      </c>
      <c r="R8" s="9">
        <f t="shared" si="4"/>
        <v>23.768656716417908</v>
      </c>
      <c r="W8"/>
      <c r="X8" s="1" t="s">
        <v>44</v>
      </c>
      <c r="Z8" s="11">
        <f>SUM(N32:N38)</f>
        <v>27.346938775510203</v>
      </c>
      <c r="AA8" s="5">
        <f t="shared" si="5"/>
        <v>6.419469196129155</v>
      </c>
      <c r="AB8" s="11">
        <f>SUM(Q32:Q38)+SUM(R32:R38)</f>
        <v>87</v>
      </c>
      <c r="AC8" s="11">
        <f>100*SUM(R32:R38)/AB8</f>
        <v>87.35632183908046</v>
      </c>
    </row>
    <row r="9" spans="1:29" ht="15">
      <c r="A9" s="17">
        <v>32752</v>
      </c>
      <c r="B9"/>
      <c r="C9"/>
      <c r="D9" s="12">
        <v>6</v>
      </c>
      <c r="E9" s="12">
        <v>9</v>
      </c>
      <c r="F9">
        <v>0</v>
      </c>
      <c r="G9">
        <v>0</v>
      </c>
      <c r="H9">
        <v>8.261194029850746</v>
      </c>
      <c r="I9">
        <v>12.39179104477612</v>
      </c>
      <c r="J9" s="9">
        <f t="shared" si="6"/>
        <v>15</v>
      </c>
      <c r="K9" s="9">
        <f t="shared" si="0"/>
        <v>20.652985074626866</v>
      </c>
      <c r="L9" s="9">
        <f t="shared" si="7"/>
        <v>81</v>
      </c>
      <c r="M9" s="9">
        <f t="shared" si="7"/>
        <v>111.52611940298507</v>
      </c>
      <c r="N9" s="5">
        <f t="shared" si="1"/>
        <v>15</v>
      </c>
      <c r="O9" s="11">
        <f t="shared" si="8"/>
        <v>81</v>
      </c>
      <c r="P9" s="5">
        <f t="shared" si="2"/>
        <v>19.01408450704224</v>
      </c>
      <c r="Q9" s="9">
        <f t="shared" si="3"/>
        <v>0</v>
      </c>
      <c r="R9" s="9">
        <f t="shared" si="4"/>
        <v>35.65298507462687</v>
      </c>
      <c r="T9" s="8" t="s">
        <v>45</v>
      </c>
      <c r="V9" s="5"/>
      <c r="W9"/>
      <c r="Y9" s="1" t="s">
        <v>46</v>
      </c>
      <c r="Z9" s="11">
        <f>SUM(N39:N45)</f>
        <v>52.59026687598116</v>
      </c>
      <c r="AA9" s="5">
        <f t="shared" si="5"/>
        <v>12.345133069479145</v>
      </c>
      <c r="AB9" s="11">
        <f>SUM(Q39:Q45)+SUM(R39:R45)</f>
        <v>143</v>
      </c>
      <c r="AC9" s="11">
        <f>100*SUM(R39:R45)/AB9</f>
        <v>93.7062937062937</v>
      </c>
    </row>
    <row r="10" spans="1:29" ht="15">
      <c r="A10" s="17">
        <v>32753</v>
      </c>
      <c r="B10" s="12">
        <v>1</v>
      </c>
      <c r="C10" s="12">
        <v>1</v>
      </c>
      <c r="D10" s="12">
        <v>3</v>
      </c>
      <c r="E10" s="12">
        <v>7</v>
      </c>
      <c r="F10">
        <v>1.376865671641791</v>
      </c>
      <c r="G10">
        <v>1.376865671641791</v>
      </c>
      <c r="H10">
        <v>4.130597014925373</v>
      </c>
      <c r="I10">
        <v>9.638059701492537</v>
      </c>
      <c r="J10" s="9">
        <f t="shared" si="6"/>
        <v>8</v>
      </c>
      <c r="K10" s="9">
        <f t="shared" si="0"/>
        <v>11.014925373134329</v>
      </c>
      <c r="L10" s="9">
        <f t="shared" si="7"/>
        <v>89</v>
      </c>
      <c r="M10" s="9">
        <f t="shared" si="7"/>
        <v>122.5410447761194</v>
      </c>
      <c r="N10" s="5">
        <f t="shared" si="1"/>
        <v>8</v>
      </c>
      <c r="O10" s="11">
        <f t="shared" si="8"/>
        <v>89</v>
      </c>
      <c r="P10" s="5">
        <f t="shared" si="2"/>
        <v>20.89201877934271</v>
      </c>
      <c r="Q10" s="9">
        <f t="shared" si="3"/>
        <v>4.753731343283582</v>
      </c>
      <c r="R10" s="9">
        <f t="shared" si="4"/>
        <v>23.768656716417908</v>
      </c>
      <c r="U10" s="8" t="s">
        <v>4</v>
      </c>
      <c r="V10" s="5">
        <f>100*(+E103/(E103+D103))</f>
        <v>54.037267080745345</v>
      </c>
      <c r="W10"/>
      <c r="X10" s="8" t="s">
        <v>47</v>
      </c>
      <c r="Z10" s="11">
        <f>SUM(N46:N52)</f>
        <v>29.029827315541603</v>
      </c>
      <c r="AA10" s="5">
        <f t="shared" si="5"/>
        <v>6.814513454352488</v>
      </c>
      <c r="AB10" s="11">
        <f>SUM(Q46:Q52)+SUM(R46:R52)</f>
        <v>83</v>
      </c>
      <c r="AC10" s="11">
        <f>100*SUM(R46:R52)/AB10</f>
        <v>91.56626506024097</v>
      </c>
    </row>
    <row r="11" spans="1:29" ht="15">
      <c r="A11" s="17">
        <v>32754</v>
      </c>
      <c r="B11" s="12">
        <v>1</v>
      </c>
      <c r="C11" s="12">
        <v>2</v>
      </c>
      <c r="D11" s="12">
        <v>4</v>
      </c>
      <c r="E11" s="12">
        <v>6</v>
      </c>
      <c r="F11">
        <v>1.376865671641791</v>
      </c>
      <c r="G11">
        <v>2.753731343283582</v>
      </c>
      <c r="H11">
        <v>5.507462686567164</v>
      </c>
      <c r="I11">
        <v>8.261194029850746</v>
      </c>
      <c r="J11" s="9">
        <f t="shared" si="6"/>
        <v>7</v>
      </c>
      <c r="K11" s="9">
        <f t="shared" si="0"/>
        <v>9.638059701492537</v>
      </c>
      <c r="L11" s="9">
        <f t="shared" si="7"/>
        <v>96</v>
      </c>
      <c r="M11" s="9">
        <f t="shared" si="7"/>
        <v>132.17910447761193</v>
      </c>
      <c r="N11" s="5">
        <f t="shared" si="1"/>
        <v>7</v>
      </c>
      <c r="O11" s="11">
        <f t="shared" si="8"/>
        <v>96</v>
      </c>
      <c r="P11" s="5">
        <f t="shared" si="2"/>
        <v>22.535211267605618</v>
      </c>
      <c r="Q11" s="9">
        <f t="shared" si="3"/>
        <v>7.130597014925374</v>
      </c>
      <c r="R11" s="9">
        <f t="shared" si="4"/>
        <v>23.768656716417908</v>
      </c>
      <c r="S11" s="8" t="s">
        <v>48</v>
      </c>
      <c r="U11" s="8" t="s">
        <v>5</v>
      </c>
      <c r="V11" s="5">
        <f>100*(+I103/(I103+H103))</f>
        <v>55.83022252669101</v>
      </c>
      <c r="W11"/>
      <c r="Y11" s="8" t="s">
        <v>49</v>
      </c>
      <c r="Z11" s="11">
        <f>SUM(N53:N59)</f>
        <v>9.676609105180532</v>
      </c>
      <c r="AA11" s="5">
        <f t="shared" si="5"/>
        <v>2.2715044847841623</v>
      </c>
      <c r="AB11" s="11">
        <f>SUM(Q53:Q59)+SUM(R53:R59)</f>
        <v>29</v>
      </c>
      <c r="AC11" s="11">
        <f>100*SUM(R53:R59)/AB11</f>
        <v>89.65517241379311</v>
      </c>
    </row>
    <row r="12" spans="1:29" ht="15">
      <c r="A12" s="17">
        <v>32755</v>
      </c>
      <c r="B12"/>
      <c r="C12" s="12">
        <v>2</v>
      </c>
      <c r="D12" s="12">
        <v>3</v>
      </c>
      <c r="E12" s="12">
        <v>2</v>
      </c>
      <c r="F12">
        <v>0</v>
      </c>
      <c r="G12">
        <v>2.753731343283582</v>
      </c>
      <c r="H12">
        <v>4.130597014925373</v>
      </c>
      <c r="I12">
        <v>2.753731343283582</v>
      </c>
      <c r="J12" s="9">
        <f t="shared" si="6"/>
        <v>3</v>
      </c>
      <c r="K12" s="9">
        <f t="shared" si="0"/>
        <v>4.130597014925373</v>
      </c>
      <c r="L12" s="9">
        <f t="shared" si="7"/>
        <v>99</v>
      </c>
      <c r="M12" s="9">
        <f t="shared" si="7"/>
        <v>136.3097014925373</v>
      </c>
      <c r="N12" s="5">
        <f t="shared" si="1"/>
        <v>2.9999999999999996</v>
      </c>
      <c r="O12" s="11">
        <f t="shared" si="8"/>
        <v>99</v>
      </c>
      <c r="P12" s="5">
        <f t="shared" si="2"/>
        <v>23.239436619718294</v>
      </c>
      <c r="Q12" s="9">
        <f t="shared" si="3"/>
        <v>4.753731343283582</v>
      </c>
      <c r="R12" s="9">
        <f t="shared" si="4"/>
        <v>11.884328358208954</v>
      </c>
      <c r="U12" s="8" t="s">
        <v>50</v>
      </c>
      <c r="V12" s="5">
        <f>100*((E103+I103)/(E103+D103+I103+H103))</f>
        <v>55.0609394318065</v>
      </c>
      <c r="W12"/>
      <c r="X12" s="8" t="s">
        <v>51</v>
      </c>
      <c r="Z12" s="11">
        <f>SUM(N60:N66)</f>
        <v>13.883830455259028</v>
      </c>
      <c r="AA12" s="5">
        <f t="shared" si="5"/>
        <v>3.2591151303424946</v>
      </c>
      <c r="AB12" s="11">
        <f>SUM(Q60:Q66)+SUM(R60:R66)</f>
        <v>33</v>
      </c>
      <c r="AC12" s="11">
        <f>100*SUM(R60:R66)/AB12</f>
        <v>100</v>
      </c>
    </row>
    <row r="13" spans="1:29" ht="15">
      <c r="A13" s="17">
        <v>32756</v>
      </c>
      <c r="B13"/>
      <c r="C13"/>
      <c r="D13" s="12">
        <v>4</v>
      </c>
      <c r="E13" s="12">
        <v>3</v>
      </c>
      <c r="F13">
        <v>0</v>
      </c>
      <c r="G13">
        <v>0</v>
      </c>
      <c r="H13">
        <v>5.507462686567164</v>
      </c>
      <c r="I13">
        <v>4.130597014925373</v>
      </c>
      <c r="J13" s="9">
        <f t="shared" si="6"/>
        <v>7</v>
      </c>
      <c r="K13" s="9">
        <f t="shared" si="0"/>
        <v>9.638059701492537</v>
      </c>
      <c r="L13" s="9">
        <f t="shared" si="7"/>
        <v>106</v>
      </c>
      <c r="M13" s="9">
        <f t="shared" si="7"/>
        <v>145.94776119402985</v>
      </c>
      <c r="N13" s="5">
        <f t="shared" si="1"/>
        <v>7</v>
      </c>
      <c r="O13" s="11">
        <f t="shared" si="8"/>
        <v>106</v>
      </c>
      <c r="P13" s="5">
        <f t="shared" si="2"/>
        <v>24.882629107981202</v>
      </c>
      <c r="Q13" s="9">
        <f t="shared" si="3"/>
        <v>0</v>
      </c>
      <c r="R13" s="9">
        <f t="shared" si="4"/>
        <v>16.638059701492537</v>
      </c>
      <c r="W13"/>
      <c r="Y13" s="8" t="s">
        <v>52</v>
      </c>
      <c r="Z13" s="11">
        <f>SUM(N67:N73)</f>
        <v>9.676609105180534</v>
      </c>
      <c r="AA13" s="5">
        <f t="shared" si="5"/>
        <v>2.2715044847841623</v>
      </c>
      <c r="AB13" s="11">
        <f>SUM(Q67:Q73)+SUM(R67:R73)</f>
        <v>25</v>
      </c>
      <c r="AC13" s="11">
        <f>100*SUM(R67:R73)/AB13</f>
        <v>96</v>
      </c>
    </row>
    <row r="14" spans="1:29" ht="15">
      <c r="A14" s="17">
        <v>32757</v>
      </c>
      <c r="B14" s="12">
        <v>1</v>
      </c>
      <c r="C14" s="12">
        <v>2</v>
      </c>
      <c r="D14" s="12">
        <v>3</v>
      </c>
      <c r="E14" s="12">
        <v>7</v>
      </c>
      <c r="F14">
        <v>1.376865671641791</v>
      </c>
      <c r="G14">
        <v>2.753731343283582</v>
      </c>
      <c r="H14">
        <v>4.130597014925373</v>
      </c>
      <c r="I14">
        <v>9.638059701492537</v>
      </c>
      <c r="J14" s="9">
        <f t="shared" si="6"/>
        <v>7</v>
      </c>
      <c r="K14" s="9">
        <f t="shared" si="0"/>
        <v>9.638059701492537</v>
      </c>
      <c r="L14" s="9">
        <f t="shared" si="7"/>
        <v>113</v>
      </c>
      <c r="M14" s="9">
        <f t="shared" si="7"/>
        <v>155.58582089552237</v>
      </c>
      <c r="N14" s="5">
        <f t="shared" si="1"/>
        <v>7</v>
      </c>
      <c r="O14" s="11">
        <f t="shared" si="8"/>
        <v>113</v>
      </c>
      <c r="P14" s="5">
        <f t="shared" si="2"/>
        <v>26.525821596244114</v>
      </c>
      <c r="Q14" s="9">
        <f t="shared" si="3"/>
        <v>7.130597014925374</v>
      </c>
      <c r="R14" s="9">
        <f t="shared" si="4"/>
        <v>23.768656716417908</v>
      </c>
      <c r="T14" s="8"/>
      <c r="W14"/>
      <c r="X14" s="8" t="s">
        <v>53</v>
      </c>
      <c r="Z14" s="11">
        <f>SUM(N74:N80)</f>
        <v>4.207221350078492</v>
      </c>
      <c r="AA14" s="5">
        <f t="shared" si="5"/>
        <v>0.9876106455583313</v>
      </c>
      <c r="AB14" s="11">
        <f>SUM(Q74:Q80)+SUM(R74:R80)</f>
        <v>12</v>
      </c>
      <c r="AC14" s="11">
        <f>100*SUM(R74:R80)/AB14</f>
        <v>91.66666666666667</v>
      </c>
    </row>
    <row r="15" spans="1:29" ht="15">
      <c r="A15" s="17">
        <v>32758</v>
      </c>
      <c r="B15" s="12">
        <v>2</v>
      </c>
      <c r="C15"/>
      <c r="D15" s="12">
        <v>6</v>
      </c>
      <c r="E15" s="12">
        <v>8</v>
      </c>
      <c r="F15">
        <v>2.753731343283582</v>
      </c>
      <c r="G15">
        <v>0</v>
      </c>
      <c r="H15">
        <v>8.261194029850746</v>
      </c>
      <c r="I15">
        <v>11.014925373134329</v>
      </c>
      <c r="J15" s="9">
        <f t="shared" si="6"/>
        <v>12</v>
      </c>
      <c r="K15" s="9">
        <f t="shared" si="0"/>
        <v>16.52238805970149</v>
      </c>
      <c r="L15" s="9">
        <f t="shared" si="7"/>
        <v>125</v>
      </c>
      <c r="M15" s="9">
        <f t="shared" si="7"/>
        <v>172.10820895522386</v>
      </c>
      <c r="N15" s="5">
        <f t="shared" si="1"/>
        <v>11.999999999999998</v>
      </c>
      <c r="O15" s="11">
        <f t="shared" si="8"/>
        <v>125</v>
      </c>
      <c r="P15" s="5">
        <f t="shared" si="2"/>
        <v>29.342723004694815</v>
      </c>
      <c r="Q15" s="9">
        <f t="shared" si="3"/>
        <v>4.753731343283582</v>
      </c>
      <c r="R15" s="9">
        <f t="shared" si="4"/>
        <v>33.276119402985074</v>
      </c>
      <c r="T15" s="8"/>
      <c r="W15"/>
      <c r="Y15" s="8" t="s">
        <v>54</v>
      </c>
      <c r="Z15" s="11">
        <f>SUM(N81:N87)</f>
        <v>2.9450549450549453</v>
      </c>
      <c r="AA15" s="5">
        <f t="shared" si="5"/>
        <v>0.6913274518908321</v>
      </c>
      <c r="AB15" s="11">
        <f>SUM(Q81:Q87)+SUM(R81:R87)</f>
        <v>9</v>
      </c>
      <c r="AC15" s="11">
        <f>100*SUM(R81:R87)/AB15</f>
        <v>88.88888888888889</v>
      </c>
    </row>
    <row r="16" spans="1:29" ht="15">
      <c r="A16" s="17">
        <v>32759</v>
      </c>
      <c r="B16"/>
      <c r="C16"/>
      <c r="D16" s="12">
        <v>5</v>
      </c>
      <c r="E16" s="12">
        <v>11</v>
      </c>
      <c r="F16">
        <v>0</v>
      </c>
      <c r="G16">
        <v>0</v>
      </c>
      <c r="H16">
        <v>6.884328358208955</v>
      </c>
      <c r="I16">
        <v>15.145522388059701</v>
      </c>
      <c r="J16" s="9">
        <f t="shared" si="6"/>
        <v>16</v>
      </c>
      <c r="K16" s="9">
        <f t="shared" si="0"/>
        <v>22.029850746268657</v>
      </c>
      <c r="L16" s="9">
        <f t="shared" si="7"/>
        <v>141</v>
      </c>
      <c r="M16" s="9">
        <f t="shared" si="7"/>
        <v>194.13805970149252</v>
      </c>
      <c r="N16" s="5">
        <f t="shared" si="1"/>
        <v>16</v>
      </c>
      <c r="O16" s="11">
        <f t="shared" si="8"/>
        <v>141</v>
      </c>
      <c r="P16" s="5">
        <f t="shared" si="2"/>
        <v>33.098591549295755</v>
      </c>
      <c r="Q16" s="9">
        <f t="shared" si="3"/>
        <v>0</v>
      </c>
      <c r="R16" s="9">
        <f t="shared" si="4"/>
        <v>38.02985074626866</v>
      </c>
      <c r="X16" s="8" t="s">
        <v>55</v>
      </c>
      <c r="Z16" s="11">
        <f>SUM(N88:N94)</f>
        <v>1.2621664050235477</v>
      </c>
      <c r="AA16" s="5">
        <f t="shared" si="5"/>
        <v>0.29628319366749944</v>
      </c>
      <c r="AB16" s="11">
        <f>SUM(Q88:Q94)+SUM(R88:R94)</f>
        <v>3</v>
      </c>
      <c r="AC16" s="11">
        <f>100*SUM(R88:R94)/AB16</f>
        <v>100</v>
      </c>
    </row>
    <row r="17" spans="1:29" ht="15">
      <c r="A17" s="17">
        <v>32760</v>
      </c>
      <c r="B17" s="12">
        <v>3</v>
      </c>
      <c r="C17" s="12">
        <v>3</v>
      </c>
      <c r="D17" s="12">
        <v>5</v>
      </c>
      <c r="E17" s="12">
        <v>5</v>
      </c>
      <c r="F17">
        <v>4.130597014925373</v>
      </c>
      <c r="G17">
        <v>4.130597014925373</v>
      </c>
      <c r="H17">
        <v>6.884328358208955</v>
      </c>
      <c r="I17">
        <v>6.884328358208955</v>
      </c>
      <c r="J17" s="9">
        <f t="shared" si="6"/>
        <v>4</v>
      </c>
      <c r="K17" s="9">
        <f t="shared" si="0"/>
        <v>5.507462686567164</v>
      </c>
      <c r="L17" s="9">
        <f t="shared" si="7"/>
        <v>145</v>
      </c>
      <c r="M17" s="9">
        <f t="shared" si="7"/>
        <v>199.64552238805967</v>
      </c>
      <c r="N17" s="5">
        <f t="shared" si="1"/>
        <v>4</v>
      </c>
      <c r="O17" s="11">
        <f t="shared" si="8"/>
        <v>145</v>
      </c>
      <c r="P17" s="5">
        <f t="shared" si="2"/>
        <v>34.03755868544599</v>
      </c>
      <c r="Q17" s="9">
        <f t="shared" si="3"/>
        <v>14.261194029850746</v>
      </c>
      <c r="R17" s="9">
        <f t="shared" si="4"/>
        <v>23.768656716417908</v>
      </c>
      <c r="T17" s="8"/>
      <c r="X17"/>
      <c r="Y17" s="8" t="s">
        <v>56</v>
      </c>
      <c r="Z17" s="11">
        <f>SUM(N95:N101)</f>
        <v>3.786499215070643</v>
      </c>
      <c r="AA17" s="5">
        <f t="shared" si="5"/>
        <v>0.8888495810024983</v>
      </c>
      <c r="AB17" s="11">
        <f>SUM(Q95:Q101)+SUM(R95:R101)</f>
        <v>9</v>
      </c>
      <c r="AC17" s="11">
        <f>100*SUM(R95:R101)/AB17</f>
        <v>100</v>
      </c>
    </row>
    <row r="18" spans="1:27" ht="15">
      <c r="A18" s="17">
        <v>32761</v>
      </c>
      <c r="B18" s="12">
        <v>2</v>
      </c>
      <c r="C18"/>
      <c r="D18" s="12">
        <v>5</v>
      </c>
      <c r="E18" s="12">
        <v>2</v>
      </c>
      <c r="F18">
        <v>2.753731343283582</v>
      </c>
      <c r="G18">
        <v>0</v>
      </c>
      <c r="H18">
        <v>6.884328358208955</v>
      </c>
      <c r="I18">
        <v>2.753731343283582</v>
      </c>
      <c r="J18" s="9">
        <f t="shared" si="6"/>
        <v>5</v>
      </c>
      <c r="K18" s="9">
        <f t="shared" si="0"/>
        <v>6.884328358208955</v>
      </c>
      <c r="L18" s="9">
        <f t="shared" si="7"/>
        <v>150</v>
      </c>
      <c r="M18" s="9">
        <f t="shared" si="7"/>
        <v>206.52985074626864</v>
      </c>
      <c r="N18" s="5">
        <f t="shared" si="1"/>
        <v>4.999999999999999</v>
      </c>
      <c r="O18" s="11">
        <f t="shared" si="8"/>
        <v>150</v>
      </c>
      <c r="P18" s="5">
        <f t="shared" si="2"/>
        <v>35.21126760563378</v>
      </c>
      <c r="Q18" s="9">
        <f t="shared" si="3"/>
        <v>4.753731343283582</v>
      </c>
      <c r="R18" s="9">
        <f t="shared" si="4"/>
        <v>16.638059701492537</v>
      </c>
      <c r="T18" s="8"/>
      <c r="Y18" s="8" t="s">
        <v>57</v>
      </c>
      <c r="Z18" s="9">
        <f>SUM(Z4:Z17)</f>
        <v>426.00000000000006</v>
      </c>
      <c r="AA18" s="9">
        <f>SUM(AA4:AA17)</f>
        <v>99.99999999999999</v>
      </c>
    </row>
    <row r="19" spans="1:29" ht="15">
      <c r="A19" s="17">
        <v>32762</v>
      </c>
      <c r="B19"/>
      <c r="C19" s="12">
        <v>1</v>
      </c>
      <c r="D19" s="12">
        <v>5</v>
      </c>
      <c r="E19" s="12">
        <v>4</v>
      </c>
      <c r="F19">
        <v>0</v>
      </c>
      <c r="G19">
        <v>1.376865671641791</v>
      </c>
      <c r="H19">
        <v>6.884328358208955</v>
      </c>
      <c r="I19">
        <v>5.507462686567164</v>
      </c>
      <c r="J19" s="9">
        <f t="shared" si="6"/>
        <v>8</v>
      </c>
      <c r="K19" s="9">
        <f t="shared" si="0"/>
        <v>11.014925373134329</v>
      </c>
      <c r="L19" s="9">
        <f t="shared" si="7"/>
        <v>158</v>
      </c>
      <c r="M19" s="9">
        <f t="shared" si="7"/>
        <v>217.54477611940297</v>
      </c>
      <c r="N19" s="5">
        <f t="shared" si="1"/>
        <v>8</v>
      </c>
      <c r="O19" s="11">
        <f t="shared" si="8"/>
        <v>158</v>
      </c>
      <c r="P19" s="5">
        <f t="shared" si="2"/>
        <v>37.08920187793425</v>
      </c>
      <c r="Q19" s="9">
        <f t="shared" si="3"/>
        <v>2.376865671641791</v>
      </c>
      <c r="R19" s="9">
        <f t="shared" si="4"/>
        <v>21.39179104477612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2</v>
      </c>
      <c r="E20" s="12">
        <v>5</v>
      </c>
      <c r="F20" s="12">
        <v>1</v>
      </c>
      <c r="G20"/>
      <c r="H20" s="12">
        <v>2</v>
      </c>
      <c r="I20"/>
      <c r="J20" s="9">
        <f t="shared" si="6"/>
        <v>7</v>
      </c>
      <c r="K20" s="9">
        <f t="shared" si="0"/>
        <v>1</v>
      </c>
      <c r="L20" s="9">
        <f t="shared" si="7"/>
        <v>165</v>
      </c>
      <c r="M20" s="9">
        <f t="shared" si="7"/>
        <v>218.54477611940297</v>
      </c>
      <c r="N20" s="5">
        <f t="shared" si="1"/>
        <v>3.365777080062794</v>
      </c>
      <c r="O20" s="11">
        <f t="shared" si="8"/>
        <v>161.3657770800628</v>
      </c>
      <c r="P20" s="5">
        <f t="shared" si="2"/>
        <v>37.87929039438092</v>
      </c>
      <c r="Q20" s="9">
        <f t="shared" si="3"/>
        <v>1</v>
      </c>
      <c r="R20" s="9">
        <f t="shared" si="4"/>
        <v>9</v>
      </c>
      <c r="T20" s="8"/>
    </row>
    <row r="21" spans="1:25" ht="15">
      <c r="A21" s="17">
        <v>32764</v>
      </c>
      <c r="B21"/>
      <c r="C21"/>
      <c r="D21" s="12">
        <v>3</v>
      </c>
      <c r="E21" s="12">
        <v>9</v>
      </c>
      <c r="F21"/>
      <c r="G21" s="12">
        <v>1</v>
      </c>
      <c r="H21"/>
      <c r="I21" s="12">
        <v>10</v>
      </c>
      <c r="J21" s="9">
        <f aca="true" t="shared" si="9" ref="J21:J36">-B21-C21+D21+E21</f>
        <v>12</v>
      </c>
      <c r="K21" s="9">
        <f t="shared" si="0"/>
        <v>9</v>
      </c>
      <c r="L21" s="9">
        <f t="shared" si="7"/>
        <v>177</v>
      </c>
      <c r="M21" s="9">
        <f t="shared" si="7"/>
        <v>227.54477611940297</v>
      </c>
      <c r="N21" s="5">
        <f t="shared" si="1"/>
        <v>8.835164835164834</v>
      </c>
      <c r="O21" s="11">
        <f t="shared" si="8"/>
        <v>170.20094191522765</v>
      </c>
      <c r="P21" s="5">
        <f t="shared" si="2"/>
        <v>39.95327275005341</v>
      </c>
      <c r="Q21" s="9">
        <f t="shared" si="3"/>
        <v>1</v>
      </c>
      <c r="R21" s="9">
        <f t="shared" si="4"/>
        <v>22</v>
      </c>
      <c r="T21" s="8"/>
      <c r="X21"/>
      <c r="Y21"/>
    </row>
    <row r="22" spans="1:25" ht="15">
      <c r="A22" s="17">
        <v>32765</v>
      </c>
      <c r="B22"/>
      <c r="C22" s="12">
        <v>1</v>
      </c>
      <c r="D22" s="12">
        <v>8</v>
      </c>
      <c r="E22" s="12">
        <v>6</v>
      </c>
      <c r="F22"/>
      <c r="G22" s="12">
        <v>1</v>
      </c>
      <c r="H22" s="12">
        <v>10</v>
      </c>
      <c r="I22" s="12">
        <v>9</v>
      </c>
      <c r="J22" s="9">
        <f t="shared" si="9"/>
        <v>13</v>
      </c>
      <c r="K22" s="9">
        <f t="shared" si="0"/>
        <v>18</v>
      </c>
      <c r="L22" s="9">
        <f t="shared" si="7"/>
        <v>190</v>
      </c>
      <c r="M22" s="9">
        <f t="shared" si="7"/>
        <v>245.54477611940297</v>
      </c>
      <c r="N22" s="5">
        <f t="shared" si="1"/>
        <v>13.042386185243327</v>
      </c>
      <c r="O22" s="11">
        <f t="shared" si="8"/>
        <v>183.24332810047096</v>
      </c>
      <c r="P22" s="5">
        <f t="shared" si="2"/>
        <v>43.01486575128423</v>
      </c>
      <c r="Q22" s="9">
        <f t="shared" si="3"/>
        <v>2</v>
      </c>
      <c r="R22" s="9">
        <f t="shared" si="4"/>
        <v>33</v>
      </c>
      <c r="X22"/>
      <c r="Y22"/>
    </row>
    <row r="23" spans="1:25" ht="15">
      <c r="A23" s="17">
        <v>32766</v>
      </c>
      <c r="B23"/>
      <c r="C23"/>
      <c r="D23" s="12">
        <v>11</v>
      </c>
      <c r="E23" s="12">
        <v>11</v>
      </c>
      <c r="F23"/>
      <c r="G23"/>
      <c r="H23" s="12">
        <v>16</v>
      </c>
      <c r="I23" s="12">
        <v>14</v>
      </c>
      <c r="J23" s="9">
        <f t="shared" si="9"/>
        <v>22</v>
      </c>
      <c r="K23" s="9">
        <f t="shared" si="0"/>
        <v>30</v>
      </c>
      <c r="L23" s="9">
        <f t="shared" si="7"/>
        <v>212</v>
      </c>
      <c r="M23" s="9">
        <f t="shared" si="7"/>
        <v>275.54477611940297</v>
      </c>
      <c r="N23" s="5">
        <f t="shared" si="1"/>
        <v>21.877551020408163</v>
      </c>
      <c r="O23" s="11">
        <f t="shared" si="8"/>
        <v>205.12087912087912</v>
      </c>
      <c r="P23" s="5">
        <f t="shared" si="2"/>
        <v>48.15044110818755</v>
      </c>
      <c r="Q23" s="9">
        <f t="shared" si="3"/>
        <v>0</v>
      </c>
      <c r="R23" s="9">
        <f t="shared" si="4"/>
        <v>52</v>
      </c>
      <c r="T23" s="8"/>
      <c r="X23"/>
      <c r="Y23"/>
    </row>
    <row r="24" spans="1:25" ht="15">
      <c r="A24" s="17">
        <v>32767</v>
      </c>
      <c r="B24"/>
      <c r="C24"/>
      <c r="D24" s="12">
        <v>3</v>
      </c>
      <c r="E24" s="12">
        <v>2</v>
      </c>
      <c r="F24"/>
      <c r="G24"/>
      <c r="H24" s="12">
        <v>7</v>
      </c>
      <c r="I24" s="12">
        <v>8</v>
      </c>
      <c r="J24" s="9">
        <f t="shared" si="9"/>
        <v>5</v>
      </c>
      <c r="K24" s="9">
        <f t="shared" si="0"/>
        <v>15</v>
      </c>
      <c r="L24" s="9">
        <f t="shared" si="7"/>
        <v>217</v>
      </c>
      <c r="M24" s="9">
        <f t="shared" si="7"/>
        <v>290.54477611940297</v>
      </c>
      <c r="N24" s="5">
        <f t="shared" si="1"/>
        <v>8.414442700156986</v>
      </c>
      <c r="O24" s="11">
        <f t="shared" si="8"/>
        <v>213.53532182103612</v>
      </c>
      <c r="P24" s="5">
        <f t="shared" si="2"/>
        <v>50.12566239930422</v>
      </c>
      <c r="Q24" s="9">
        <f t="shared" si="3"/>
        <v>0</v>
      </c>
      <c r="R24" s="9">
        <f t="shared" si="4"/>
        <v>20</v>
      </c>
      <c r="T24" s="8"/>
      <c r="X24"/>
      <c r="Y24"/>
    </row>
    <row r="25" spans="1:25" ht="15">
      <c r="A25" s="17">
        <v>32768</v>
      </c>
      <c r="B25" s="12">
        <v>1</v>
      </c>
      <c r="C25" s="12">
        <v>2</v>
      </c>
      <c r="D25" s="12">
        <v>4</v>
      </c>
      <c r="E25" s="12">
        <v>6</v>
      </c>
      <c r="F25" s="12">
        <v>2</v>
      </c>
      <c r="G25"/>
      <c r="H25" s="12">
        <v>3</v>
      </c>
      <c r="I25" s="12">
        <v>10</v>
      </c>
      <c r="J25" s="9">
        <f t="shared" si="9"/>
        <v>7</v>
      </c>
      <c r="K25" s="9">
        <f t="shared" si="0"/>
        <v>11</v>
      </c>
      <c r="L25" s="9">
        <f aca="true" t="shared" si="10" ref="L25:M44">L24+J25</f>
        <v>224</v>
      </c>
      <c r="M25" s="9">
        <f t="shared" si="10"/>
        <v>301.54477611940297</v>
      </c>
      <c r="N25" s="5">
        <f t="shared" si="1"/>
        <v>7.572998430141287</v>
      </c>
      <c r="O25" s="11">
        <f t="shared" si="8"/>
        <v>221.10832025117742</v>
      </c>
      <c r="P25" s="5">
        <f t="shared" si="2"/>
        <v>51.90336156130922</v>
      </c>
      <c r="Q25" s="9">
        <f t="shared" si="3"/>
        <v>5</v>
      </c>
      <c r="R25" s="9">
        <f t="shared" si="4"/>
        <v>23</v>
      </c>
      <c r="S25" s="8" t="s">
        <v>58</v>
      </c>
      <c r="X25"/>
      <c r="Y25"/>
    </row>
    <row r="26" spans="1:25" ht="15">
      <c r="A26" s="17">
        <v>32769</v>
      </c>
      <c r="B26" s="12">
        <v>1</v>
      </c>
      <c r="C26" s="12">
        <v>2</v>
      </c>
      <c r="D26" s="12">
        <v>5</v>
      </c>
      <c r="E26" s="12">
        <v>7</v>
      </c>
      <c r="F26"/>
      <c r="G26" s="12">
        <v>1</v>
      </c>
      <c r="H26" s="12">
        <v>7</v>
      </c>
      <c r="I26" s="12">
        <v>7</v>
      </c>
      <c r="J26" s="9">
        <f t="shared" si="9"/>
        <v>9</v>
      </c>
      <c r="K26" s="9">
        <f t="shared" si="0"/>
        <v>13</v>
      </c>
      <c r="L26" s="9">
        <f t="shared" si="10"/>
        <v>233</v>
      </c>
      <c r="M26" s="9">
        <f t="shared" si="10"/>
        <v>314.54477611940297</v>
      </c>
      <c r="N26" s="5">
        <f t="shared" si="1"/>
        <v>9.255886970172684</v>
      </c>
      <c r="O26" s="11">
        <f t="shared" si="8"/>
        <v>230.3642072213501</v>
      </c>
      <c r="P26" s="5">
        <f t="shared" si="2"/>
        <v>54.07610498153755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7">
        <v>32770</v>
      </c>
      <c r="B27"/>
      <c r="C27"/>
      <c r="D27" s="12">
        <v>2</v>
      </c>
      <c r="E27" s="12">
        <v>3</v>
      </c>
      <c r="F27" s="12">
        <v>1</v>
      </c>
      <c r="G27"/>
      <c r="H27" s="12">
        <v>8</v>
      </c>
      <c r="I27" s="12">
        <v>7</v>
      </c>
      <c r="J27" s="9">
        <f t="shared" si="9"/>
        <v>5</v>
      </c>
      <c r="K27" s="9">
        <f t="shared" si="0"/>
        <v>14</v>
      </c>
      <c r="L27" s="9">
        <f t="shared" si="10"/>
        <v>238</v>
      </c>
      <c r="M27" s="9">
        <f t="shared" si="10"/>
        <v>328.54477611940297</v>
      </c>
      <c r="N27" s="5">
        <f t="shared" si="1"/>
        <v>7.993720565149136</v>
      </c>
      <c r="O27" s="11">
        <f t="shared" si="8"/>
        <v>238.35792778649926</v>
      </c>
      <c r="P27" s="5">
        <f t="shared" si="2"/>
        <v>55.952565208098385</v>
      </c>
      <c r="Q27" s="9">
        <f t="shared" si="3"/>
        <v>1</v>
      </c>
      <c r="R27" s="9">
        <f t="shared" si="4"/>
        <v>20</v>
      </c>
      <c r="T27" s="8"/>
      <c r="X27"/>
      <c r="Y27"/>
    </row>
    <row r="28" spans="1:20" ht="15">
      <c r="A28" s="17">
        <v>32771</v>
      </c>
      <c r="B28" s="12">
        <v>1</v>
      </c>
      <c r="C28"/>
      <c r="D28" s="12">
        <v>9</v>
      </c>
      <c r="E28" s="12">
        <v>11</v>
      </c>
      <c r="F28"/>
      <c r="G28"/>
      <c r="H28" s="12">
        <v>8</v>
      </c>
      <c r="I28" s="12">
        <v>20</v>
      </c>
      <c r="J28" s="9">
        <f t="shared" si="9"/>
        <v>19</v>
      </c>
      <c r="K28" s="9">
        <f t="shared" si="0"/>
        <v>28</v>
      </c>
      <c r="L28" s="9">
        <f t="shared" si="10"/>
        <v>257</v>
      </c>
      <c r="M28" s="9">
        <f t="shared" si="10"/>
        <v>356.54477611940297</v>
      </c>
      <c r="N28" s="5">
        <f t="shared" si="1"/>
        <v>19.773940345368917</v>
      </c>
      <c r="O28" s="11">
        <f t="shared" si="8"/>
        <v>258.1318681318682</v>
      </c>
      <c r="P28" s="5">
        <f t="shared" si="2"/>
        <v>60.59433524222254</v>
      </c>
      <c r="Q28" s="9">
        <f t="shared" si="3"/>
        <v>1</v>
      </c>
      <c r="R28" s="9">
        <f t="shared" si="4"/>
        <v>48</v>
      </c>
      <c r="T28" s="8"/>
    </row>
    <row r="29" spans="1:18" ht="15">
      <c r="A29" s="17">
        <v>32772</v>
      </c>
      <c r="B29" s="12">
        <v>1</v>
      </c>
      <c r="C29"/>
      <c r="D29" s="12">
        <v>3</v>
      </c>
      <c r="E29" s="12">
        <v>5</v>
      </c>
      <c r="F29"/>
      <c r="G29"/>
      <c r="H29" s="12">
        <v>4</v>
      </c>
      <c r="I29" s="12">
        <v>6</v>
      </c>
      <c r="J29" s="9">
        <f t="shared" si="9"/>
        <v>7</v>
      </c>
      <c r="K29" s="9">
        <f t="shared" si="0"/>
        <v>10</v>
      </c>
      <c r="L29" s="9">
        <f t="shared" si="10"/>
        <v>264</v>
      </c>
      <c r="M29" s="9">
        <f t="shared" si="10"/>
        <v>366.54477611940297</v>
      </c>
      <c r="N29" s="5">
        <f t="shared" si="1"/>
        <v>7.152276295133437</v>
      </c>
      <c r="O29" s="11">
        <f t="shared" si="8"/>
        <v>265.28414442700165</v>
      </c>
      <c r="P29" s="5">
        <f t="shared" si="2"/>
        <v>62.27327333967171</v>
      </c>
      <c r="Q29" s="9">
        <f t="shared" si="3"/>
        <v>1</v>
      </c>
      <c r="R29" s="9">
        <f t="shared" si="4"/>
        <v>18</v>
      </c>
    </row>
    <row r="30" spans="1:20" ht="15">
      <c r="A30" s="17">
        <v>32773</v>
      </c>
      <c r="B30"/>
      <c r="C30"/>
      <c r="D30"/>
      <c r="E30" s="12">
        <v>2</v>
      </c>
      <c r="F30"/>
      <c r="G30"/>
      <c r="H30" s="12">
        <v>3</v>
      </c>
      <c r="I30" s="12">
        <v>2</v>
      </c>
      <c r="J30" s="9">
        <f t="shared" si="9"/>
        <v>2</v>
      </c>
      <c r="K30" s="9">
        <f t="shared" si="0"/>
        <v>5</v>
      </c>
      <c r="L30" s="9">
        <f t="shared" si="10"/>
        <v>266</v>
      </c>
      <c r="M30" s="9">
        <f t="shared" si="10"/>
        <v>371.54477611940297</v>
      </c>
      <c r="N30" s="5">
        <f t="shared" si="1"/>
        <v>2.945054945054945</v>
      </c>
      <c r="O30" s="11">
        <f t="shared" si="8"/>
        <v>268.2291993720566</v>
      </c>
      <c r="P30" s="5">
        <f t="shared" si="2"/>
        <v>62.96460079156254</v>
      </c>
      <c r="Q30" s="9">
        <f t="shared" si="3"/>
        <v>0</v>
      </c>
      <c r="R30" s="9">
        <f t="shared" si="4"/>
        <v>7</v>
      </c>
      <c r="T30" s="8"/>
    </row>
    <row r="31" spans="1:20" ht="15">
      <c r="A31" s="17">
        <v>32774</v>
      </c>
      <c r="B31"/>
      <c r="C31"/>
      <c r="D31" s="12">
        <v>1</v>
      </c>
      <c r="E31" s="12">
        <v>3</v>
      </c>
      <c r="F31"/>
      <c r="G31"/>
      <c r="H31" s="12">
        <v>2</v>
      </c>
      <c r="I31" s="12">
        <v>2</v>
      </c>
      <c r="J31" s="9">
        <f t="shared" si="9"/>
        <v>4</v>
      </c>
      <c r="K31" s="9">
        <f t="shared" si="0"/>
        <v>4</v>
      </c>
      <c r="L31" s="9">
        <f t="shared" si="10"/>
        <v>270</v>
      </c>
      <c r="M31" s="9">
        <f t="shared" si="10"/>
        <v>375.54477611940297</v>
      </c>
      <c r="N31" s="5">
        <f t="shared" si="1"/>
        <v>3.365777080062794</v>
      </c>
      <c r="O31" s="11">
        <f t="shared" si="8"/>
        <v>271.5949764521194</v>
      </c>
      <c r="P31" s="5">
        <f t="shared" si="2"/>
        <v>63.754689308009205</v>
      </c>
      <c r="Q31" s="9">
        <f t="shared" si="3"/>
        <v>0</v>
      </c>
      <c r="R31" s="9">
        <f t="shared" si="4"/>
        <v>8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 s="12">
        <v>1</v>
      </c>
      <c r="J32" s="9">
        <f t="shared" si="9"/>
        <v>0</v>
      </c>
      <c r="K32" s="9">
        <f t="shared" si="0"/>
        <v>1</v>
      </c>
      <c r="L32" s="9">
        <f t="shared" si="10"/>
        <v>270</v>
      </c>
      <c r="M32" s="9">
        <f t="shared" si="10"/>
        <v>376.54477611940297</v>
      </c>
      <c r="N32" s="5">
        <f t="shared" si="1"/>
        <v>0.4207221350078493</v>
      </c>
      <c r="O32" s="11">
        <f t="shared" si="8"/>
        <v>272.01569858712725</v>
      </c>
      <c r="P32" s="5">
        <f t="shared" si="2"/>
        <v>63.85345037256504</v>
      </c>
      <c r="Q32" s="9">
        <f t="shared" si="3"/>
        <v>0</v>
      </c>
      <c r="R32" s="9">
        <f t="shared" si="4"/>
        <v>1</v>
      </c>
    </row>
    <row r="33" spans="1:18" ht="15">
      <c r="A33" s="17">
        <v>32776</v>
      </c>
      <c r="B33"/>
      <c r="C33" s="12">
        <v>1</v>
      </c>
      <c r="D33"/>
      <c r="E33"/>
      <c r="F33"/>
      <c r="G33" s="12">
        <v>1</v>
      </c>
      <c r="H33" s="12">
        <v>1</v>
      </c>
      <c r="I33" s="12">
        <v>3</v>
      </c>
      <c r="J33" s="9">
        <f t="shared" si="9"/>
        <v>-1</v>
      </c>
      <c r="K33" s="9">
        <f t="shared" si="0"/>
        <v>3</v>
      </c>
      <c r="L33" s="9">
        <f t="shared" si="10"/>
        <v>269</v>
      </c>
      <c r="M33" s="9">
        <f t="shared" si="10"/>
        <v>379.54477611940297</v>
      </c>
      <c r="N33" s="5">
        <f t="shared" si="1"/>
        <v>0.8414442700156985</v>
      </c>
      <c r="O33" s="11">
        <f t="shared" si="8"/>
        <v>272.85714285714295</v>
      </c>
      <c r="P33" s="5">
        <f t="shared" si="2"/>
        <v>64.0509725016767</v>
      </c>
      <c r="Q33" s="9">
        <f t="shared" si="3"/>
        <v>2</v>
      </c>
      <c r="R33" s="9">
        <f t="shared" si="4"/>
        <v>4</v>
      </c>
    </row>
    <row r="34" spans="1:18" ht="15">
      <c r="A34" s="17">
        <v>32777</v>
      </c>
      <c r="B34" s="12">
        <v>1</v>
      </c>
      <c r="C34" s="12">
        <v>1</v>
      </c>
      <c r="D34" s="12">
        <v>8</v>
      </c>
      <c r="E34"/>
      <c r="F34"/>
      <c r="G34" s="12">
        <v>1</v>
      </c>
      <c r="H34" s="12">
        <v>5</v>
      </c>
      <c r="I34" s="12">
        <v>4</v>
      </c>
      <c r="J34" s="9">
        <f t="shared" si="9"/>
        <v>6</v>
      </c>
      <c r="K34" s="9">
        <f t="shared" si="0"/>
        <v>8</v>
      </c>
      <c r="L34" s="9">
        <f t="shared" si="10"/>
        <v>275</v>
      </c>
      <c r="M34" s="9">
        <f t="shared" si="10"/>
        <v>387.54477611940297</v>
      </c>
      <c r="N34" s="5">
        <f t="shared" si="1"/>
        <v>5.89010989010989</v>
      </c>
      <c r="O34" s="11">
        <f t="shared" si="8"/>
        <v>278.74725274725284</v>
      </c>
      <c r="P34" s="5">
        <f t="shared" si="2"/>
        <v>65.43362740545838</v>
      </c>
      <c r="Q34" s="9">
        <f t="shared" si="3"/>
        <v>3</v>
      </c>
      <c r="R34" s="9">
        <f t="shared" si="4"/>
        <v>17</v>
      </c>
    </row>
    <row r="35" spans="1:18" ht="15">
      <c r="A35" s="17">
        <v>32778</v>
      </c>
      <c r="B35"/>
      <c r="C35"/>
      <c r="D35" s="12">
        <v>3</v>
      </c>
      <c r="E35"/>
      <c r="F35"/>
      <c r="G35"/>
      <c r="H35"/>
      <c r="I35" s="12">
        <v>2</v>
      </c>
      <c r="J35" s="9">
        <f t="shared" si="9"/>
        <v>3</v>
      </c>
      <c r="K35" s="9">
        <f t="shared" si="0"/>
        <v>2</v>
      </c>
      <c r="L35" s="9">
        <f t="shared" si="10"/>
        <v>278</v>
      </c>
      <c r="M35" s="9">
        <f t="shared" si="10"/>
        <v>389.54477611940297</v>
      </c>
      <c r="N35" s="5">
        <f t="shared" si="1"/>
        <v>2.1036106750392465</v>
      </c>
      <c r="O35" s="11">
        <f t="shared" si="8"/>
        <v>280.8508634222921</v>
      </c>
      <c r="P35" s="5">
        <f t="shared" si="2"/>
        <v>65.92743272823753</v>
      </c>
      <c r="Q35" s="9">
        <f t="shared" si="3"/>
        <v>0</v>
      </c>
      <c r="R35" s="9">
        <f t="shared" si="4"/>
        <v>5</v>
      </c>
    </row>
    <row r="36" spans="1:18" ht="15">
      <c r="A36" s="17">
        <v>32779</v>
      </c>
      <c r="B36"/>
      <c r="C36"/>
      <c r="D36" s="12">
        <v>1</v>
      </c>
      <c r="E36" s="12">
        <v>1</v>
      </c>
      <c r="F36"/>
      <c r="G36"/>
      <c r="H36" s="12">
        <v>2</v>
      </c>
      <c r="I36" s="12">
        <v>1</v>
      </c>
      <c r="J36" s="9">
        <f t="shared" si="9"/>
        <v>2</v>
      </c>
      <c r="K36" s="9">
        <f aca="true" t="shared" si="11" ref="K36:K67">-F36-G36+H36+I36</f>
        <v>3</v>
      </c>
      <c r="L36" s="9">
        <f t="shared" si="10"/>
        <v>280</v>
      </c>
      <c r="M36" s="9">
        <f t="shared" si="10"/>
        <v>392.54477611940297</v>
      </c>
      <c r="N36" s="5">
        <f aca="true" t="shared" si="12" ref="N36:N67">(+J36+K36)*($J$103/($J$103+$K$103))</f>
        <v>2.1036106750392465</v>
      </c>
      <c r="O36" s="11">
        <f t="shared" si="8"/>
        <v>282.95447409733134</v>
      </c>
      <c r="P36" s="5">
        <f aca="true" t="shared" si="13" ref="P36:P67">O36*100/$N$103</f>
        <v>66.4212380510167</v>
      </c>
      <c r="Q36" s="9">
        <f aca="true" t="shared" si="14" ref="Q36:Q67">+B36+C36+F36+G36</f>
        <v>0</v>
      </c>
      <c r="R36" s="9">
        <f aca="true" t="shared" si="15" ref="R36:R67">D36+E36+H36+I36</f>
        <v>5</v>
      </c>
    </row>
    <row r="37" spans="1:18" ht="15">
      <c r="A37" s="17">
        <v>32780</v>
      </c>
      <c r="B37" s="12">
        <v>5</v>
      </c>
      <c r="C37"/>
      <c r="D37" s="12">
        <v>6</v>
      </c>
      <c r="E37" s="12">
        <v>4</v>
      </c>
      <c r="F37"/>
      <c r="G37" s="12">
        <v>1</v>
      </c>
      <c r="H37" s="12">
        <v>5</v>
      </c>
      <c r="I37" s="12">
        <v>5</v>
      </c>
      <c r="J37" s="9">
        <f aca="true" t="shared" si="16" ref="J37:J52">-B37-C37+D37+E37</f>
        <v>5</v>
      </c>
      <c r="K37" s="9">
        <f t="shared" si="11"/>
        <v>9</v>
      </c>
      <c r="L37" s="9">
        <f t="shared" si="10"/>
        <v>285</v>
      </c>
      <c r="M37" s="9">
        <f t="shared" si="10"/>
        <v>401.54477611940297</v>
      </c>
      <c r="N37" s="5">
        <f t="shared" si="12"/>
        <v>5.89010989010989</v>
      </c>
      <c r="O37" s="11">
        <f aca="true" t="shared" si="17" ref="O37:O68">O36+N37</f>
        <v>288.84458398744124</v>
      </c>
      <c r="P37" s="5">
        <f t="shared" si="13"/>
        <v>67.80389295479837</v>
      </c>
      <c r="Q37" s="9">
        <f t="shared" si="14"/>
        <v>6</v>
      </c>
      <c r="R37" s="9">
        <f t="shared" si="15"/>
        <v>20</v>
      </c>
    </row>
    <row r="38" spans="1:18" ht="15">
      <c r="A38" s="17">
        <v>32781</v>
      </c>
      <c r="B38"/>
      <c r="C38"/>
      <c r="D38" s="12">
        <v>4</v>
      </c>
      <c r="E38" s="12">
        <v>7</v>
      </c>
      <c r="F38"/>
      <c r="G38"/>
      <c r="H38" s="12">
        <v>6</v>
      </c>
      <c r="I38" s="12">
        <v>7</v>
      </c>
      <c r="J38" s="9">
        <f t="shared" si="16"/>
        <v>11</v>
      </c>
      <c r="K38" s="9">
        <f t="shared" si="11"/>
        <v>13</v>
      </c>
      <c r="L38" s="9">
        <f t="shared" si="10"/>
        <v>296</v>
      </c>
      <c r="M38" s="9">
        <f t="shared" si="10"/>
        <v>414.54477611940297</v>
      </c>
      <c r="N38" s="5">
        <f t="shared" si="12"/>
        <v>10.097331240188382</v>
      </c>
      <c r="O38" s="11">
        <f t="shared" si="17"/>
        <v>298.94191522762964</v>
      </c>
      <c r="P38" s="5">
        <f t="shared" si="13"/>
        <v>70.17415850413838</v>
      </c>
      <c r="Q38" s="9">
        <f t="shared" si="14"/>
        <v>0</v>
      </c>
      <c r="R38" s="9">
        <f t="shared" si="15"/>
        <v>24</v>
      </c>
    </row>
    <row r="39" spans="1:19" ht="15">
      <c r="A39" s="17">
        <v>32782</v>
      </c>
      <c r="B39"/>
      <c r="C39"/>
      <c r="D39" s="12">
        <v>4</v>
      </c>
      <c r="E39" s="12">
        <v>4</v>
      </c>
      <c r="F39"/>
      <c r="G39"/>
      <c r="H39" s="12">
        <v>5</v>
      </c>
      <c r="I39" s="12">
        <v>5</v>
      </c>
      <c r="J39" s="9">
        <f t="shared" si="16"/>
        <v>8</v>
      </c>
      <c r="K39" s="9">
        <f t="shared" si="11"/>
        <v>10</v>
      </c>
      <c r="L39" s="9">
        <f t="shared" si="10"/>
        <v>304</v>
      </c>
      <c r="M39" s="9">
        <f t="shared" si="10"/>
        <v>424.54477611940297</v>
      </c>
      <c r="N39" s="5">
        <f t="shared" si="12"/>
        <v>7.572998430141287</v>
      </c>
      <c r="O39" s="11">
        <f t="shared" si="17"/>
        <v>306.51491365777093</v>
      </c>
      <c r="P39" s="5">
        <f t="shared" si="13"/>
        <v>71.95185766614335</v>
      </c>
      <c r="Q39" s="9">
        <f t="shared" si="14"/>
        <v>0</v>
      </c>
      <c r="R39" s="9">
        <f t="shared" si="15"/>
        <v>18</v>
      </c>
      <c r="S39" s="8" t="s">
        <v>61</v>
      </c>
    </row>
    <row r="40" spans="1:18" ht="15">
      <c r="A40" s="17">
        <v>32783</v>
      </c>
      <c r="B40" s="12">
        <v>2</v>
      </c>
      <c r="C40"/>
      <c r="D40" s="12">
        <v>7</v>
      </c>
      <c r="E40" s="12">
        <v>2</v>
      </c>
      <c r="F40" s="12">
        <v>1</v>
      </c>
      <c r="G40"/>
      <c r="H40" s="12">
        <v>5</v>
      </c>
      <c r="I40" s="12">
        <v>6</v>
      </c>
      <c r="J40" s="9">
        <f t="shared" si="16"/>
        <v>7</v>
      </c>
      <c r="K40" s="9">
        <f t="shared" si="11"/>
        <v>10</v>
      </c>
      <c r="L40" s="9">
        <f t="shared" si="10"/>
        <v>311</v>
      </c>
      <c r="M40" s="9">
        <f t="shared" si="10"/>
        <v>434.54477611940297</v>
      </c>
      <c r="N40" s="5">
        <f t="shared" si="12"/>
        <v>7.152276295133437</v>
      </c>
      <c r="O40" s="11">
        <f t="shared" si="17"/>
        <v>313.6671899529044</v>
      </c>
      <c r="P40" s="5">
        <f t="shared" si="13"/>
        <v>73.63079576359253</v>
      </c>
      <c r="Q40" s="9">
        <f t="shared" si="14"/>
        <v>3</v>
      </c>
      <c r="R40" s="9">
        <f t="shared" si="15"/>
        <v>20</v>
      </c>
    </row>
    <row r="41" spans="1:18" ht="15">
      <c r="A41" s="17">
        <v>32784</v>
      </c>
      <c r="B41"/>
      <c r="C41" s="12">
        <v>1</v>
      </c>
      <c r="D41" s="12">
        <v>3</v>
      </c>
      <c r="E41" s="12">
        <v>3</v>
      </c>
      <c r="F41"/>
      <c r="G41"/>
      <c r="H41" s="12">
        <v>6</v>
      </c>
      <c r="I41" s="12">
        <v>3</v>
      </c>
      <c r="J41" s="9">
        <f t="shared" si="16"/>
        <v>5</v>
      </c>
      <c r="K41" s="9">
        <f t="shared" si="11"/>
        <v>9</v>
      </c>
      <c r="L41" s="9">
        <f t="shared" si="10"/>
        <v>316</v>
      </c>
      <c r="M41" s="9">
        <f t="shared" si="10"/>
        <v>443.54477611940297</v>
      </c>
      <c r="N41" s="5">
        <f t="shared" si="12"/>
        <v>5.89010989010989</v>
      </c>
      <c r="O41" s="11">
        <f t="shared" si="17"/>
        <v>319.5572998430143</v>
      </c>
      <c r="P41" s="5">
        <f t="shared" si="13"/>
        <v>75.01345066737419</v>
      </c>
      <c r="Q41" s="9">
        <f t="shared" si="14"/>
        <v>1</v>
      </c>
      <c r="R41" s="9">
        <f t="shared" si="15"/>
        <v>15</v>
      </c>
    </row>
    <row r="42" spans="1:18" ht="15">
      <c r="A42" s="17">
        <v>32785</v>
      </c>
      <c r="B42" s="12">
        <v>1</v>
      </c>
      <c r="C42"/>
      <c r="D42" s="12">
        <v>4</v>
      </c>
      <c r="E42" s="12">
        <v>3</v>
      </c>
      <c r="F42"/>
      <c r="G42"/>
      <c r="H42" s="12">
        <v>3</v>
      </c>
      <c r="I42" s="12">
        <v>4</v>
      </c>
      <c r="J42" s="9">
        <f t="shared" si="16"/>
        <v>6</v>
      </c>
      <c r="K42" s="9">
        <f t="shared" si="11"/>
        <v>7</v>
      </c>
      <c r="L42" s="9">
        <f t="shared" si="10"/>
        <v>322</v>
      </c>
      <c r="M42" s="9">
        <f t="shared" si="10"/>
        <v>450.54477611940297</v>
      </c>
      <c r="N42" s="5">
        <f t="shared" si="12"/>
        <v>5.469387755102041</v>
      </c>
      <c r="O42" s="11">
        <f t="shared" si="17"/>
        <v>325.0266875981163</v>
      </c>
      <c r="P42" s="5">
        <f t="shared" si="13"/>
        <v>76.29734450660003</v>
      </c>
      <c r="Q42" s="9">
        <f t="shared" si="14"/>
        <v>1</v>
      </c>
      <c r="R42" s="9">
        <f t="shared" si="15"/>
        <v>14</v>
      </c>
    </row>
    <row r="43" spans="1:18" ht="15">
      <c r="A43" s="17">
        <v>32786</v>
      </c>
      <c r="B43"/>
      <c r="C43"/>
      <c r="D43" s="12">
        <v>10</v>
      </c>
      <c r="E43" s="12">
        <v>2</v>
      </c>
      <c r="F43" s="12">
        <v>1</v>
      </c>
      <c r="G43"/>
      <c r="H43" s="12">
        <v>4</v>
      </c>
      <c r="I43" s="12">
        <v>10</v>
      </c>
      <c r="J43" s="9">
        <f t="shared" si="16"/>
        <v>12</v>
      </c>
      <c r="K43" s="9">
        <f t="shared" si="11"/>
        <v>13</v>
      </c>
      <c r="L43" s="9">
        <f t="shared" si="10"/>
        <v>334</v>
      </c>
      <c r="M43" s="9">
        <f t="shared" si="10"/>
        <v>463.54477611940297</v>
      </c>
      <c r="N43" s="5">
        <f t="shared" si="12"/>
        <v>10.518053375196232</v>
      </c>
      <c r="O43" s="11">
        <f t="shared" si="17"/>
        <v>335.54474097331257</v>
      </c>
      <c r="P43" s="5">
        <f t="shared" si="13"/>
        <v>78.76637112049586</v>
      </c>
      <c r="Q43" s="9">
        <f t="shared" si="14"/>
        <v>1</v>
      </c>
      <c r="R43" s="9">
        <f t="shared" si="15"/>
        <v>26</v>
      </c>
    </row>
    <row r="44" spans="1:18" ht="15">
      <c r="A44" s="17">
        <v>32787</v>
      </c>
      <c r="B44"/>
      <c r="C44" s="12">
        <v>1</v>
      </c>
      <c r="D44" s="12">
        <v>6</v>
      </c>
      <c r="E44" s="12">
        <v>4</v>
      </c>
      <c r="F44"/>
      <c r="G44"/>
      <c r="H44" s="12">
        <v>5</v>
      </c>
      <c r="I44" s="12">
        <v>4</v>
      </c>
      <c r="J44" s="9">
        <f t="shared" si="16"/>
        <v>9</v>
      </c>
      <c r="K44" s="9">
        <f t="shared" si="11"/>
        <v>9</v>
      </c>
      <c r="L44" s="9">
        <f t="shared" si="10"/>
        <v>343</v>
      </c>
      <c r="M44" s="9">
        <f t="shared" si="10"/>
        <v>472.54477611940297</v>
      </c>
      <c r="N44" s="5">
        <f t="shared" si="12"/>
        <v>7.572998430141287</v>
      </c>
      <c r="O44" s="11">
        <f t="shared" si="17"/>
        <v>343.11773940345387</v>
      </c>
      <c r="P44" s="5">
        <f t="shared" si="13"/>
        <v>80.54407028250085</v>
      </c>
      <c r="Q44" s="9">
        <f t="shared" si="14"/>
        <v>1</v>
      </c>
      <c r="R44" s="9">
        <f t="shared" si="15"/>
        <v>19</v>
      </c>
    </row>
    <row r="45" spans="1:18" ht="15">
      <c r="A45" s="17">
        <v>32788</v>
      </c>
      <c r="B45"/>
      <c r="C45" s="12">
        <v>1</v>
      </c>
      <c r="D45" s="12">
        <v>7</v>
      </c>
      <c r="E45" s="12">
        <v>5</v>
      </c>
      <c r="F45" s="12">
        <v>1</v>
      </c>
      <c r="G45"/>
      <c r="H45" s="12">
        <v>6</v>
      </c>
      <c r="I45" s="12">
        <v>4</v>
      </c>
      <c r="J45" s="9">
        <f t="shared" si="16"/>
        <v>11</v>
      </c>
      <c r="K45" s="9">
        <f t="shared" si="11"/>
        <v>9</v>
      </c>
      <c r="L45" s="9">
        <f aca="true" t="shared" si="18" ref="L45:M64">L44+J45</f>
        <v>354</v>
      </c>
      <c r="M45" s="9">
        <f t="shared" si="18"/>
        <v>481.54477611940297</v>
      </c>
      <c r="N45" s="5">
        <f t="shared" si="12"/>
        <v>8.414442700156986</v>
      </c>
      <c r="O45" s="11">
        <f t="shared" si="17"/>
        <v>351.53218210361086</v>
      </c>
      <c r="P45" s="5">
        <f t="shared" si="13"/>
        <v>82.51929157361751</v>
      </c>
      <c r="Q45" s="9">
        <f t="shared" si="14"/>
        <v>2</v>
      </c>
      <c r="R45" s="9">
        <f t="shared" si="15"/>
        <v>22</v>
      </c>
    </row>
    <row r="46" spans="1:18" ht="15">
      <c r="A46" s="17">
        <v>32789</v>
      </c>
      <c r="B46"/>
      <c r="C46"/>
      <c r="D46" s="12">
        <v>6</v>
      </c>
      <c r="E46" s="12">
        <v>3</v>
      </c>
      <c r="F46"/>
      <c r="G46"/>
      <c r="H46" s="12">
        <v>6</v>
      </c>
      <c r="I46" s="12">
        <v>3</v>
      </c>
      <c r="J46" s="9">
        <f t="shared" si="16"/>
        <v>9</v>
      </c>
      <c r="K46" s="9">
        <f t="shared" si="11"/>
        <v>9</v>
      </c>
      <c r="L46" s="9">
        <f t="shared" si="18"/>
        <v>363</v>
      </c>
      <c r="M46" s="9">
        <f t="shared" si="18"/>
        <v>490.54477611940297</v>
      </c>
      <c r="N46" s="5">
        <f t="shared" si="12"/>
        <v>7.572998430141287</v>
      </c>
      <c r="O46" s="11">
        <f t="shared" si="17"/>
        <v>359.10518053375216</v>
      </c>
      <c r="P46" s="5">
        <f t="shared" si="13"/>
        <v>84.29699073562251</v>
      </c>
      <c r="Q46" s="9">
        <f t="shared" si="14"/>
        <v>0</v>
      </c>
      <c r="R46" s="9">
        <f t="shared" si="15"/>
        <v>18</v>
      </c>
    </row>
    <row r="47" spans="1:18" ht="15">
      <c r="A47" s="17">
        <v>32790</v>
      </c>
      <c r="B47"/>
      <c r="C47"/>
      <c r="D47"/>
      <c r="E47" s="12">
        <v>1</v>
      </c>
      <c r="F47"/>
      <c r="G47"/>
      <c r="H47" s="12">
        <v>2</v>
      </c>
      <c r="I47" s="12">
        <v>1</v>
      </c>
      <c r="J47" s="9">
        <f t="shared" si="16"/>
        <v>1</v>
      </c>
      <c r="K47" s="9">
        <f t="shared" si="11"/>
        <v>3</v>
      </c>
      <c r="L47" s="9">
        <f t="shared" si="18"/>
        <v>364</v>
      </c>
      <c r="M47" s="9">
        <f t="shared" si="18"/>
        <v>493.54477611940297</v>
      </c>
      <c r="N47" s="5">
        <f t="shared" si="12"/>
        <v>1.682888540031397</v>
      </c>
      <c r="O47" s="11">
        <f t="shared" si="17"/>
        <v>360.78806907378356</v>
      </c>
      <c r="P47" s="5">
        <f t="shared" si="13"/>
        <v>84.69203499384585</v>
      </c>
      <c r="Q47" s="9">
        <f t="shared" si="14"/>
        <v>0</v>
      </c>
      <c r="R47" s="9">
        <f t="shared" si="15"/>
        <v>4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364</v>
      </c>
      <c r="M48" s="9">
        <f t="shared" si="18"/>
        <v>493.54477611940297</v>
      </c>
      <c r="N48" s="5">
        <f t="shared" si="12"/>
        <v>0</v>
      </c>
      <c r="O48" s="11">
        <f t="shared" si="17"/>
        <v>360.78806907378356</v>
      </c>
      <c r="P48" s="5">
        <f t="shared" si="13"/>
        <v>84.69203499384585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 s="12">
        <v>1</v>
      </c>
      <c r="C49" s="12">
        <v>2</v>
      </c>
      <c r="D49" s="12">
        <v>3</v>
      </c>
      <c r="E49" s="12">
        <v>5</v>
      </c>
      <c r="F49"/>
      <c r="G49" s="12">
        <v>1</v>
      </c>
      <c r="H49" s="12">
        <v>9</v>
      </c>
      <c r="I49"/>
      <c r="J49" s="9">
        <f t="shared" si="16"/>
        <v>5</v>
      </c>
      <c r="K49" s="9">
        <f t="shared" si="11"/>
        <v>8</v>
      </c>
      <c r="L49" s="9">
        <f t="shared" si="18"/>
        <v>369</v>
      </c>
      <c r="M49" s="9">
        <f t="shared" si="18"/>
        <v>501.54477611940297</v>
      </c>
      <c r="N49" s="5">
        <f t="shared" si="12"/>
        <v>5.469387755102041</v>
      </c>
      <c r="O49" s="11">
        <f t="shared" si="17"/>
        <v>366.2574568288856</v>
      </c>
      <c r="P49" s="5">
        <f t="shared" si="13"/>
        <v>85.97592883307169</v>
      </c>
      <c r="Q49" s="9">
        <f t="shared" si="14"/>
        <v>4</v>
      </c>
      <c r="R49" s="9">
        <f t="shared" si="15"/>
        <v>17</v>
      </c>
    </row>
    <row r="50" spans="1:18" ht="15">
      <c r="A50" s="17">
        <v>32793</v>
      </c>
      <c r="B50"/>
      <c r="C50"/>
      <c r="D50" s="12">
        <v>1</v>
      </c>
      <c r="E50" s="12">
        <v>1</v>
      </c>
      <c r="F50"/>
      <c r="G50" s="12">
        <v>2</v>
      </c>
      <c r="H50" s="12">
        <v>1</v>
      </c>
      <c r="I50" s="12">
        <v>2</v>
      </c>
      <c r="J50" s="9">
        <f t="shared" si="16"/>
        <v>2</v>
      </c>
      <c r="K50" s="9">
        <f t="shared" si="11"/>
        <v>1</v>
      </c>
      <c r="L50" s="9">
        <f t="shared" si="18"/>
        <v>371</v>
      </c>
      <c r="M50" s="9">
        <f t="shared" si="18"/>
        <v>502.54477611940297</v>
      </c>
      <c r="N50" s="5">
        <f t="shared" si="12"/>
        <v>1.2621664050235477</v>
      </c>
      <c r="O50" s="11">
        <f t="shared" si="17"/>
        <v>367.51962323390916</v>
      </c>
      <c r="P50" s="5">
        <f t="shared" si="13"/>
        <v>86.27221202673918</v>
      </c>
      <c r="Q50" s="9">
        <f t="shared" si="14"/>
        <v>2</v>
      </c>
      <c r="R50" s="9">
        <f t="shared" si="15"/>
        <v>5</v>
      </c>
    </row>
    <row r="51" spans="1:18" ht="15">
      <c r="A51" s="17">
        <v>32794</v>
      </c>
      <c r="B51"/>
      <c r="C51" s="12">
        <v>1</v>
      </c>
      <c r="D51" s="12">
        <v>2</v>
      </c>
      <c r="E51"/>
      <c r="F51"/>
      <c r="G51"/>
      <c r="H51" s="12">
        <v>5</v>
      </c>
      <c r="I51" s="12">
        <v>2</v>
      </c>
      <c r="J51" s="9">
        <f t="shared" si="16"/>
        <v>1</v>
      </c>
      <c r="K51" s="9">
        <f t="shared" si="11"/>
        <v>7</v>
      </c>
      <c r="L51" s="9">
        <f t="shared" si="18"/>
        <v>372</v>
      </c>
      <c r="M51" s="9">
        <f t="shared" si="18"/>
        <v>509.54477611940297</v>
      </c>
      <c r="N51" s="5">
        <f t="shared" si="12"/>
        <v>3.365777080062794</v>
      </c>
      <c r="O51" s="11">
        <f t="shared" si="17"/>
        <v>370.88540031397196</v>
      </c>
      <c r="P51" s="5">
        <f t="shared" si="13"/>
        <v>87.06230054318586</v>
      </c>
      <c r="Q51" s="9">
        <f t="shared" si="14"/>
        <v>1</v>
      </c>
      <c r="R51" s="9">
        <f t="shared" si="15"/>
        <v>9</v>
      </c>
    </row>
    <row r="52" spans="1:18" ht="15">
      <c r="A52" s="17">
        <v>32795</v>
      </c>
      <c r="B52"/>
      <c r="C52"/>
      <c r="D52" s="12">
        <v>6</v>
      </c>
      <c r="E52" s="12">
        <v>5</v>
      </c>
      <c r="F52"/>
      <c r="G52"/>
      <c r="H52" s="12">
        <v>8</v>
      </c>
      <c r="I52" s="12">
        <v>4</v>
      </c>
      <c r="J52" s="9">
        <f t="shared" si="16"/>
        <v>11</v>
      </c>
      <c r="K52" s="9">
        <f t="shared" si="11"/>
        <v>12</v>
      </c>
      <c r="L52" s="9">
        <f t="shared" si="18"/>
        <v>383</v>
      </c>
      <c r="M52" s="9">
        <f t="shared" si="18"/>
        <v>521.544776119403</v>
      </c>
      <c r="N52" s="5">
        <f t="shared" si="12"/>
        <v>9.676609105180534</v>
      </c>
      <c r="O52" s="11">
        <f t="shared" si="17"/>
        <v>380.5620094191525</v>
      </c>
      <c r="P52" s="5">
        <f t="shared" si="13"/>
        <v>89.33380502797002</v>
      </c>
      <c r="Q52" s="9">
        <f t="shared" si="14"/>
        <v>0</v>
      </c>
      <c r="R52" s="9">
        <f t="shared" si="15"/>
        <v>23</v>
      </c>
    </row>
    <row r="53" spans="1:19" ht="15">
      <c r="A53" s="17">
        <v>32796</v>
      </c>
      <c r="B53"/>
      <c r="C53"/>
      <c r="D53"/>
      <c r="E53"/>
      <c r="F53"/>
      <c r="G53" s="12">
        <v>1</v>
      </c>
      <c r="H53" s="12">
        <v>1</v>
      </c>
      <c r="I53" s="12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383</v>
      </c>
      <c r="M53" s="9">
        <f t="shared" si="18"/>
        <v>522.544776119403</v>
      </c>
      <c r="N53" s="5">
        <f t="shared" si="12"/>
        <v>0.4207221350078493</v>
      </c>
      <c r="O53" s="11">
        <f t="shared" si="17"/>
        <v>380.98273155416035</v>
      </c>
      <c r="P53" s="5">
        <f t="shared" si="13"/>
        <v>89.43256609252585</v>
      </c>
      <c r="Q53" s="9">
        <f t="shared" si="14"/>
        <v>1</v>
      </c>
      <c r="R53" s="9">
        <f t="shared" si="15"/>
        <v>2</v>
      </c>
      <c r="S53" s="8" t="s">
        <v>64</v>
      </c>
    </row>
    <row r="54" spans="1:18" ht="15">
      <c r="A54" s="17">
        <v>32797</v>
      </c>
      <c r="B54" s="12">
        <v>1</v>
      </c>
      <c r="C54"/>
      <c r="D54"/>
      <c r="E54" s="12">
        <v>2</v>
      </c>
      <c r="F54"/>
      <c r="G54" s="12">
        <v>1</v>
      </c>
      <c r="H54" s="12">
        <v>2</v>
      </c>
      <c r="I54" s="12">
        <v>1</v>
      </c>
      <c r="J54" s="9">
        <f t="shared" si="19"/>
        <v>1</v>
      </c>
      <c r="K54" s="9">
        <f t="shared" si="11"/>
        <v>2</v>
      </c>
      <c r="L54" s="9">
        <f t="shared" si="18"/>
        <v>384</v>
      </c>
      <c r="M54" s="9">
        <f t="shared" si="18"/>
        <v>524.544776119403</v>
      </c>
      <c r="N54" s="5">
        <f t="shared" si="12"/>
        <v>1.2621664050235477</v>
      </c>
      <c r="O54" s="11">
        <f t="shared" si="17"/>
        <v>382.2448979591839</v>
      </c>
      <c r="P54" s="5">
        <f t="shared" si="13"/>
        <v>89.72884928619334</v>
      </c>
      <c r="Q54" s="9">
        <f t="shared" si="14"/>
        <v>2</v>
      </c>
      <c r="R54" s="9">
        <f t="shared" si="15"/>
        <v>5</v>
      </c>
    </row>
    <row r="55" spans="1:18" ht="15">
      <c r="A55" s="17">
        <v>32798</v>
      </c>
      <c r="B55"/>
      <c r="C55"/>
      <c r="D55" s="12">
        <v>2</v>
      </c>
      <c r="E55" s="12">
        <v>4</v>
      </c>
      <c r="F55"/>
      <c r="G55"/>
      <c r="H55" s="12">
        <v>4</v>
      </c>
      <c r="I55" s="12">
        <v>4</v>
      </c>
      <c r="J55" s="9">
        <f t="shared" si="19"/>
        <v>6</v>
      </c>
      <c r="K55" s="9">
        <f t="shared" si="11"/>
        <v>8</v>
      </c>
      <c r="L55" s="9">
        <f t="shared" si="18"/>
        <v>390</v>
      </c>
      <c r="M55" s="9">
        <f t="shared" si="18"/>
        <v>532.544776119403</v>
      </c>
      <c r="N55" s="5">
        <f t="shared" si="12"/>
        <v>5.89010989010989</v>
      </c>
      <c r="O55" s="11">
        <f t="shared" si="17"/>
        <v>388.1350078492938</v>
      </c>
      <c r="P55" s="5">
        <f t="shared" si="13"/>
        <v>91.11150418997502</v>
      </c>
      <c r="Q55" s="9">
        <f t="shared" si="14"/>
        <v>0</v>
      </c>
      <c r="R55" s="9">
        <f t="shared" si="15"/>
        <v>14</v>
      </c>
    </row>
    <row r="56" spans="1:18" ht="15">
      <c r="A56" s="17">
        <v>32799</v>
      </c>
      <c r="B56"/>
      <c r="C56"/>
      <c r="D56" s="12">
        <v>1</v>
      </c>
      <c r="E56" s="12">
        <v>3</v>
      </c>
      <c r="F56"/>
      <c r="G56"/>
      <c r="H56"/>
      <c r="I56" s="12">
        <v>1</v>
      </c>
      <c r="J56" s="9">
        <f t="shared" si="19"/>
        <v>4</v>
      </c>
      <c r="K56" s="9">
        <f t="shared" si="11"/>
        <v>1</v>
      </c>
      <c r="L56" s="9">
        <f t="shared" si="18"/>
        <v>394</v>
      </c>
      <c r="M56" s="9">
        <f t="shared" si="18"/>
        <v>533.544776119403</v>
      </c>
      <c r="N56" s="5">
        <f t="shared" si="12"/>
        <v>2.1036106750392465</v>
      </c>
      <c r="O56" s="11">
        <f t="shared" si="17"/>
        <v>390.23861852433305</v>
      </c>
      <c r="P56" s="5">
        <f t="shared" si="13"/>
        <v>91.60530951275418</v>
      </c>
      <c r="Q56" s="9">
        <f t="shared" si="14"/>
        <v>0</v>
      </c>
      <c r="R56" s="9">
        <f t="shared" si="15"/>
        <v>5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394</v>
      </c>
      <c r="M57" s="9">
        <f t="shared" si="18"/>
        <v>533.544776119403</v>
      </c>
      <c r="N57" s="5">
        <f t="shared" si="12"/>
        <v>0</v>
      </c>
      <c r="O57" s="11">
        <f t="shared" si="17"/>
        <v>390.23861852433305</v>
      </c>
      <c r="P57" s="5">
        <f t="shared" si="13"/>
        <v>91.60530951275418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/>
      <c r="E58"/>
      <c r="F58"/>
      <c r="G58"/>
      <c r="H58"/>
      <c r="I58"/>
      <c r="J58" s="9">
        <f t="shared" si="19"/>
        <v>0</v>
      </c>
      <c r="K58" s="9">
        <f t="shared" si="11"/>
        <v>0</v>
      </c>
      <c r="L58" s="9">
        <f t="shared" si="18"/>
        <v>394</v>
      </c>
      <c r="M58" s="9">
        <f t="shared" si="18"/>
        <v>533.544776119403</v>
      </c>
      <c r="N58" s="5">
        <f t="shared" si="12"/>
        <v>0</v>
      </c>
      <c r="O58" s="11">
        <f t="shared" si="17"/>
        <v>390.23861852433305</v>
      </c>
      <c r="P58" s="5">
        <f t="shared" si="13"/>
        <v>91.60530951275418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394</v>
      </c>
      <c r="M59" s="9">
        <f t="shared" si="18"/>
        <v>533.544776119403</v>
      </c>
      <c r="N59" s="5">
        <f t="shared" si="12"/>
        <v>0</v>
      </c>
      <c r="O59" s="11">
        <f t="shared" si="17"/>
        <v>390.23861852433305</v>
      </c>
      <c r="P59" s="5">
        <f t="shared" si="13"/>
        <v>91.60530951275418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 s="12">
        <v>6</v>
      </c>
      <c r="E60" s="12">
        <v>6</v>
      </c>
      <c r="F60"/>
      <c r="G60"/>
      <c r="H60" s="12">
        <v>4</v>
      </c>
      <c r="I60" s="12">
        <v>6</v>
      </c>
      <c r="J60" s="9">
        <f t="shared" si="19"/>
        <v>12</v>
      </c>
      <c r="K60" s="9">
        <f t="shared" si="11"/>
        <v>10</v>
      </c>
      <c r="L60" s="9">
        <f t="shared" si="18"/>
        <v>406</v>
      </c>
      <c r="M60" s="9">
        <f t="shared" si="18"/>
        <v>543.544776119403</v>
      </c>
      <c r="N60" s="5">
        <f t="shared" si="12"/>
        <v>9.255886970172684</v>
      </c>
      <c r="O60" s="11">
        <f t="shared" si="17"/>
        <v>399.49450549450574</v>
      </c>
      <c r="P60" s="5">
        <f t="shared" si="13"/>
        <v>93.7780529329825</v>
      </c>
      <c r="Q60" s="9">
        <f t="shared" si="14"/>
        <v>0</v>
      </c>
      <c r="R60" s="9">
        <f t="shared" si="15"/>
        <v>22</v>
      </c>
    </row>
    <row r="61" spans="1:18" ht="15">
      <c r="A61" s="17">
        <v>32804</v>
      </c>
      <c r="B61"/>
      <c r="C61"/>
      <c r="D61"/>
      <c r="E61" s="12">
        <v>2</v>
      </c>
      <c r="F61"/>
      <c r="G61"/>
      <c r="H61" s="12">
        <v>1</v>
      </c>
      <c r="I61" s="12">
        <v>2</v>
      </c>
      <c r="J61" s="9">
        <f t="shared" si="19"/>
        <v>2</v>
      </c>
      <c r="K61" s="9">
        <f t="shared" si="11"/>
        <v>3</v>
      </c>
      <c r="L61" s="9">
        <f t="shared" si="18"/>
        <v>408</v>
      </c>
      <c r="M61" s="9">
        <f t="shared" si="18"/>
        <v>546.544776119403</v>
      </c>
      <c r="N61" s="5">
        <f t="shared" si="12"/>
        <v>2.1036106750392465</v>
      </c>
      <c r="O61" s="11">
        <f t="shared" si="17"/>
        <v>401.598116169545</v>
      </c>
      <c r="P61" s="5">
        <f t="shared" si="13"/>
        <v>94.27185825576169</v>
      </c>
      <c r="Q61" s="9">
        <f t="shared" si="14"/>
        <v>0</v>
      </c>
      <c r="R61" s="9">
        <f t="shared" si="15"/>
        <v>5</v>
      </c>
    </row>
    <row r="62" spans="1:18" ht="15">
      <c r="A62" s="17">
        <v>32805</v>
      </c>
      <c r="B62"/>
      <c r="C62"/>
      <c r="D62"/>
      <c r="E62" s="12">
        <v>1</v>
      </c>
      <c r="F62"/>
      <c r="G62"/>
      <c r="H62"/>
      <c r="I62"/>
      <c r="J62" s="9">
        <f t="shared" si="19"/>
        <v>1</v>
      </c>
      <c r="K62" s="9">
        <f t="shared" si="11"/>
        <v>0</v>
      </c>
      <c r="L62" s="9">
        <f t="shared" si="18"/>
        <v>409</v>
      </c>
      <c r="M62" s="9">
        <f t="shared" si="18"/>
        <v>546.544776119403</v>
      </c>
      <c r="N62" s="5">
        <f t="shared" si="12"/>
        <v>0.4207221350078493</v>
      </c>
      <c r="O62" s="11">
        <f t="shared" si="17"/>
        <v>402.01883830455284</v>
      </c>
      <c r="P62" s="5">
        <f t="shared" si="13"/>
        <v>94.3706193203175</v>
      </c>
      <c r="Q62" s="9">
        <f t="shared" si="14"/>
        <v>0</v>
      </c>
      <c r="R62" s="9">
        <f t="shared" si="15"/>
        <v>1</v>
      </c>
    </row>
    <row r="63" spans="1:18" ht="15">
      <c r="A63" s="17">
        <v>32806</v>
      </c>
      <c r="B63"/>
      <c r="C63"/>
      <c r="D63"/>
      <c r="E63"/>
      <c r="F63"/>
      <c r="G63"/>
      <c r="H63" s="12">
        <v>1</v>
      </c>
      <c r="I63" s="12">
        <v>1</v>
      </c>
      <c r="J63" s="9">
        <f t="shared" si="19"/>
        <v>0</v>
      </c>
      <c r="K63" s="9">
        <f t="shared" si="11"/>
        <v>2</v>
      </c>
      <c r="L63" s="9">
        <f t="shared" si="18"/>
        <v>409</v>
      </c>
      <c r="M63" s="9">
        <f t="shared" si="18"/>
        <v>548.544776119403</v>
      </c>
      <c r="N63" s="5">
        <f t="shared" si="12"/>
        <v>0.8414442700156985</v>
      </c>
      <c r="O63" s="11">
        <f t="shared" si="17"/>
        <v>402.86028257456854</v>
      </c>
      <c r="P63" s="5">
        <f t="shared" si="13"/>
        <v>94.56814144942918</v>
      </c>
      <c r="Q63" s="9">
        <f t="shared" si="14"/>
        <v>0</v>
      </c>
      <c r="R63" s="9">
        <f t="shared" si="15"/>
        <v>2</v>
      </c>
    </row>
    <row r="64" spans="1:18" ht="15">
      <c r="A64" s="17">
        <v>32807</v>
      </c>
      <c r="B64"/>
      <c r="C64"/>
      <c r="D64"/>
      <c r="E64"/>
      <c r="F64"/>
      <c r="G64"/>
      <c r="H64" s="12">
        <v>1</v>
      </c>
      <c r="I64"/>
      <c r="J64" s="9">
        <f t="shared" si="19"/>
        <v>0</v>
      </c>
      <c r="K64" s="9">
        <f t="shared" si="11"/>
        <v>1</v>
      </c>
      <c r="L64" s="9">
        <f t="shared" si="18"/>
        <v>409</v>
      </c>
      <c r="M64" s="9">
        <f t="shared" si="18"/>
        <v>549.544776119403</v>
      </c>
      <c r="N64" s="5">
        <f t="shared" si="12"/>
        <v>0.4207221350078493</v>
      </c>
      <c r="O64" s="11">
        <f t="shared" si="17"/>
        <v>403.2810047095764</v>
      </c>
      <c r="P64" s="5">
        <f t="shared" si="13"/>
        <v>94.66690251398501</v>
      </c>
      <c r="Q64" s="9">
        <f t="shared" si="14"/>
        <v>0</v>
      </c>
      <c r="R64" s="9">
        <f t="shared" si="15"/>
        <v>1</v>
      </c>
    </row>
    <row r="65" spans="1:18" ht="15">
      <c r="A65" s="17">
        <v>32808</v>
      </c>
      <c r="B65"/>
      <c r="C65"/>
      <c r="D65"/>
      <c r="E65"/>
      <c r="F65"/>
      <c r="G65"/>
      <c r="H65"/>
      <c r="I65" s="12">
        <v>1</v>
      </c>
      <c r="J65" s="9">
        <f t="shared" si="19"/>
        <v>0</v>
      </c>
      <c r="K65" s="9">
        <f t="shared" si="11"/>
        <v>1</v>
      </c>
      <c r="L65" s="9">
        <f aca="true" t="shared" si="20" ref="L65:M84">L64+J65</f>
        <v>409</v>
      </c>
      <c r="M65" s="9">
        <f t="shared" si="20"/>
        <v>550.544776119403</v>
      </c>
      <c r="N65" s="5">
        <f t="shared" si="12"/>
        <v>0.4207221350078493</v>
      </c>
      <c r="O65" s="11">
        <f t="shared" si="17"/>
        <v>403.70172684458424</v>
      </c>
      <c r="P65" s="5">
        <f t="shared" si="13"/>
        <v>94.76566357854084</v>
      </c>
      <c r="Q65" s="9">
        <f t="shared" si="14"/>
        <v>0</v>
      </c>
      <c r="R65" s="9">
        <f t="shared" si="15"/>
        <v>1</v>
      </c>
    </row>
    <row r="66" spans="1:18" ht="15">
      <c r="A66" s="17">
        <v>32809</v>
      </c>
      <c r="B66"/>
      <c r="C66"/>
      <c r="D66"/>
      <c r="E66"/>
      <c r="F66"/>
      <c r="G66"/>
      <c r="H66"/>
      <c r="I66" s="12">
        <v>1</v>
      </c>
      <c r="J66" s="9">
        <f t="shared" si="19"/>
        <v>0</v>
      </c>
      <c r="K66" s="9">
        <f t="shared" si="11"/>
        <v>1</v>
      </c>
      <c r="L66" s="9">
        <f t="shared" si="20"/>
        <v>409</v>
      </c>
      <c r="M66" s="9">
        <f t="shared" si="20"/>
        <v>551.544776119403</v>
      </c>
      <c r="N66" s="5">
        <f t="shared" si="12"/>
        <v>0.4207221350078493</v>
      </c>
      <c r="O66" s="11">
        <f t="shared" si="17"/>
        <v>404.1224489795921</v>
      </c>
      <c r="P66" s="5">
        <f t="shared" si="13"/>
        <v>94.86442464309667</v>
      </c>
      <c r="Q66" s="9">
        <f t="shared" si="14"/>
        <v>0</v>
      </c>
      <c r="R66" s="9">
        <f t="shared" si="15"/>
        <v>1</v>
      </c>
    </row>
    <row r="67" spans="1:19" ht="15">
      <c r="A67" s="17">
        <v>32810</v>
      </c>
      <c r="B67" s="12">
        <v>1</v>
      </c>
      <c r="C67"/>
      <c r="D67"/>
      <c r="E67"/>
      <c r="F67"/>
      <c r="G67"/>
      <c r="H67" s="12">
        <v>1</v>
      </c>
      <c r="I67"/>
      <c r="J67" s="9">
        <f t="shared" si="19"/>
        <v>-1</v>
      </c>
      <c r="K67" s="9">
        <f t="shared" si="11"/>
        <v>1</v>
      </c>
      <c r="L67" s="9">
        <f t="shared" si="20"/>
        <v>408</v>
      </c>
      <c r="M67" s="9">
        <f t="shared" si="20"/>
        <v>552.544776119403</v>
      </c>
      <c r="N67" s="5">
        <f t="shared" si="12"/>
        <v>0</v>
      </c>
      <c r="O67" s="11">
        <f t="shared" si="17"/>
        <v>404.1224489795921</v>
      </c>
      <c r="P67" s="5">
        <f t="shared" si="13"/>
        <v>94.86442464309667</v>
      </c>
      <c r="Q67" s="9">
        <f t="shared" si="14"/>
        <v>1</v>
      </c>
      <c r="R67" s="9">
        <f t="shared" si="15"/>
        <v>1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408</v>
      </c>
      <c r="M68" s="9">
        <f t="shared" si="20"/>
        <v>552.544776119403</v>
      </c>
      <c r="N68" s="5">
        <f aca="true" t="shared" si="22" ref="N68:N101">(+J68+K68)*($J$103/($J$103+$K$103))</f>
        <v>0</v>
      </c>
      <c r="O68" s="11">
        <f t="shared" si="17"/>
        <v>404.1224489795921</v>
      </c>
      <c r="P68" s="5">
        <f aca="true" t="shared" si="23" ref="P68:P101">O68*100/$N$103</f>
        <v>94.86442464309667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 s="12">
        <v>1</v>
      </c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408</v>
      </c>
      <c r="M69" s="9">
        <f t="shared" si="20"/>
        <v>553.544776119403</v>
      </c>
      <c r="N69" s="5">
        <f t="shared" si="22"/>
        <v>0.4207221350078493</v>
      </c>
      <c r="O69" s="11">
        <f aca="true" t="shared" si="27" ref="O69:O101">O68+N69</f>
        <v>404.54317111459994</v>
      </c>
      <c r="P69" s="5">
        <f t="shared" si="23"/>
        <v>94.96318570765251</v>
      </c>
      <c r="Q69" s="9">
        <f t="shared" si="24"/>
        <v>0</v>
      </c>
      <c r="R69" s="9">
        <f t="shared" si="25"/>
        <v>1</v>
      </c>
    </row>
    <row r="70" spans="1:18" ht="15">
      <c r="A70" s="17">
        <v>32813</v>
      </c>
      <c r="B70"/>
      <c r="C70"/>
      <c r="D70" s="12">
        <v>1</v>
      </c>
      <c r="E70" s="12">
        <v>4</v>
      </c>
      <c r="F70"/>
      <c r="G70"/>
      <c r="H70" s="12">
        <v>1</v>
      </c>
      <c r="I70" s="12">
        <v>2</v>
      </c>
      <c r="J70" s="9">
        <f t="shared" si="26"/>
        <v>5</v>
      </c>
      <c r="K70" s="9">
        <f t="shared" si="21"/>
        <v>3</v>
      </c>
      <c r="L70" s="9">
        <f t="shared" si="20"/>
        <v>413</v>
      </c>
      <c r="M70" s="9">
        <f t="shared" si="20"/>
        <v>556.544776119403</v>
      </c>
      <c r="N70" s="5">
        <f t="shared" si="22"/>
        <v>3.365777080062794</v>
      </c>
      <c r="O70" s="11">
        <f t="shared" si="27"/>
        <v>407.90894819466274</v>
      </c>
      <c r="P70" s="5">
        <f t="shared" si="23"/>
        <v>95.75327422409917</v>
      </c>
      <c r="Q70" s="9">
        <f t="shared" si="24"/>
        <v>0</v>
      </c>
      <c r="R70" s="9">
        <f t="shared" si="25"/>
        <v>8</v>
      </c>
    </row>
    <row r="71" spans="1:18" ht="15">
      <c r="A71" s="17">
        <v>32814</v>
      </c>
      <c r="B71"/>
      <c r="C71"/>
      <c r="D71"/>
      <c r="E71" s="12">
        <v>2</v>
      </c>
      <c r="F71"/>
      <c r="G71"/>
      <c r="H71" s="12">
        <v>1</v>
      </c>
      <c r="I71" s="12">
        <v>1</v>
      </c>
      <c r="J71" s="9">
        <f t="shared" si="26"/>
        <v>2</v>
      </c>
      <c r="K71" s="9">
        <f t="shared" si="21"/>
        <v>2</v>
      </c>
      <c r="L71" s="9">
        <f t="shared" si="20"/>
        <v>415</v>
      </c>
      <c r="M71" s="9">
        <f t="shared" si="20"/>
        <v>558.544776119403</v>
      </c>
      <c r="N71" s="5">
        <f t="shared" si="22"/>
        <v>1.682888540031397</v>
      </c>
      <c r="O71" s="11">
        <f t="shared" si="27"/>
        <v>409.59183673469414</v>
      </c>
      <c r="P71" s="5">
        <f t="shared" si="23"/>
        <v>96.14831848232251</v>
      </c>
      <c r="Q71" s="9">
        <f t="shared" si="24"/>
        <v>0</v>
      </c>
      <c r="R71" s="9">
        <f t="shared" si="25"/>
        <v>4</v>
      </c>
    </row>
    <row r="72" spans="1:18" ht="15">
      <c r="A72" s="17">
        <v>32815</v>
      </c>
      <c r="B72"/>
      <c r="C72"/>
      <c r="D72" s="12">
        <v>1</v>
      </c>
      <c r="E72"/>
      <c r="F72"/>
      <c r="G72"/>
      <c r="H72" s="12">
        <v>1</v>
      </c>
      <c r="I72" s="12">
        <v>3</v>
      </c>
      <c r="J72" s="9">
        <f t="shared" si="26"/>
        <v>1</v>
      </c>
      <c r="K72" s="9">
        <f t="shared" si="21"/>
        <v>4</v>
      </c>
      <c r="L72" s="9">
        <f t="shared" si="20"/>
        <v>416</v>
      </c>
      <c r="M72" s="9">
        <f t="shared" si="20"/>
        <v>562.544776119403</v>
      </c>
      <c r="N72" s="5">
        <f t="shared" si="22"/>
        <v>2.1036106750392465</v>
      </c>
      <c r="O72" s="11">
        <f t="shared" si="27"/>
        <v>411.6954474097334</v>
      </c>
      <c r="P72" s="5">
        <f t="shared" si="23"/>
        <v>96.64212380510168</v>
      </c>
      <c r="Q72" s="9">
        <f t="shared" si="24"/>
        <v>0</v>
      </c>
      <c r="R72" s="9">
        <f t="shared" si="25"/>
        <v>5</v>
      </c>
    </row>
    <row r="73" spans="1:18" ht="15">
      <c r="A73" s="17">
        <v>32816</v>
      </c>
      <c r="B73"/>
      <c r="C73"/>
      <c r="D73" s="12">
        <v>1</v>
      </c>
      <c r="E73" s="12">
        <v>2</v>
      </c>
      <c r="F73"/>
      <c r="G73"/>
      <c r="H73"/>
      <c r="I73" s="12">
        <v>2</v>
      </c>
      <c r="J73" s="9">
        <f t="shared" si="26"/>
        <v>3</v>
      </c>
      <c r="K73" s="9">
        <f t="shared" si="21"/>
        <v>2</v>
      </c>
      <c r="L73" s="9">
        <f t="shared" si="20"/>
        <v>419</v>
      </c>
      <c r="M73" s="9">
        <f t="shared" si="20"/>
        <v>564.544776119403</v>
      </c>
      <c r="N73" s="5">
        <f t="shared" si="22"/>
        <v>2.1036106750392465</v>
      </c>
      <c r="O73" s="11">
        <f t="shared" si="27"/>
        <v>413.79905808477264</v>
      </c>
      <c r="P73" s="5">
        <f t="shared" si="23"/>
        <v>97.13592912788083</v>
      </c>
      <c r="Q73" s="9">
        <f t="shared" si="24"/>
        <v>0</v>
      </c>
      <c r="R73" s="9">
        <f t="shared" si="25"/>
        <v>5</v>
      </c>
    </row>
    <row r="74" spans="1:18" ht="15">
      <c r="A74" s="17">
        <v>32817</v>
      </c>
      <c r="B74"/>
      <c r="C74"/>
      <c r="D74"/>
      <c r="E74" s="12">
        <v>1</v>
      </c>
      <c r="F74"/>
      <c r="G74"/>
      <c r="H74" s="12">
        <v>1</v>
      </c>
      <c r="I74" s="12">
        <v>2</v>
      </c>
      <c r="J74" s="9">
        <f t="shared" si="26"/>
        <v>1</v>
      </c>
      <c r="K74" s="9">
        <f t="shared" si="21"/>
        <v>3</v>
      </c>
      <c r="L74" s="9">
        <f t="shared" si="20"/>
        <v>420</v>
      </c>
      <c r="M74" s="9">
        <f t="shared" si="20"/>
        <v>567.544776119403</v>
      </c>
      <c r="N74" s="5">
        <f t="shared" si="22"/>
        <v>1.682888540031397</v>
      </c>
      <c r="O74" s="11">
        <f t="shared" si="27"/>
        <v>415.48194662480404</v>
      </c>
      <c r="P74" s="5">
        <f t="shared" si="23"/>
        <v>97.53097338610417</v>
      </c>
      <c r="Q74" s="9">
        <f t="shared" si="24"/>
        <v>0</v>
      </c>
      <c r="R74" s="9">
        <f t="shared" si="25"/>
        <v>4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420</v>
      </c>
      <c r="M75" s="9">
        <f t="shared" si="20"/>
        <v>567.544776119403</v>
      </c>
      <c r="N75" s="5">
        <f t="shared" si="22"/>
        <v>0</v>
      </c>
      <c r="O75" s="11">
        <f t="shared" si="27"/>
        <v>415.48194662480404</v>
      </c>
      <c r="P75" s="5">
        <f t="shared" si="23"/>
        <v>97.53097338610417</v>
      </c>
      <c r="Q75" s="9">
        <f t="shared" si="24"/>
        <v>0</v>
      </c>
      <c r="R75" s="9">
        <f t="shared" si="25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420</v>
      </c>
      <c r="M76" s="9">
        <f t="shared" si="20"/>
        <v>567.544776119403</v>
      </c>
      <c r="N76" s="5">
        <f t="shared" si="22"/>
        <v>0</v>
      </c>
      <c r="O76" s="11">
        <f t="shared" si="27"/>
        <v>415.48194662480404</v>
      </c>
      <c r="P76" s="5">
        <f t="shared" si="23"/>
        <v>97.53097338610417</v>
      </c>
      <c r="Q76" s="9">
        <f t="shared" si="24"/>
        <v>0</v>
      </c>
      <c r="R76" s="9">
        <f t="shared" si="25"/>
        <v>0</v>
      </c>
    </row>
    <row r="77" spans="1:18" ht="15">
      <c r="A77" s="17">
        <v>32820</v>
      </c>
      <c r="B77"/>
      <c r="C77"/>
      <c r="D77" s="12">
        <v>1</v>
      </c>
      <c r="E77"/>
      <c r="F77"/>
      <c r="G77"/>
      <c r="H77" s="12">
        <v>1</v>
      </c>
      <c r="I77"/>
      <c r="J77" s="9">
        <f t="shared" si="26"/>
        <v>1</v>
      </c>
      <c r="K77" s="9">
        <f t="shared" si="21"/>
        <v>1</v>
      </c>
      <c r="L77" s="9">
        <f t="shared" si="20"/>
        <v>421</v>
      </c>
      <c r="M77" s="9">
        <f t="shared" si="20"/>
        <v>568.544776119403</v>
      </c>
      <c r="N77" s="5">
        <f t="shared" si="22"/>
        <v>0.8414442700156985</v>
      </c>
      <c r="O77" s="11">
        <f t="shared" si="27"/>
        <v>416.32339089481974</v>
      </c>
      <c r="P77" s="5">
        <f t="shared" si="23"/>
        <v>97.72849551521584</v>
      </c>
      <c r="Q77" s="9">
        <f t="shared" si="24"/>
        <v>0</v>
      </c>
      <c r="R77" s="9">
        <f t="shared" si="25"/>
        <v>2</v>
      </c>
    </row>
    <row r="78" spans="1:18" ht="15">
      <c r="A78" s="17">
        <v>32821</v>
      </c>
      <c r="B78"/>
      <c r="C78"/>
      <c r="D78"/>
      <c r="E78"/>
      <c r="F78"/>
      <c r="G78"/>
      <c r="H78"/>
      <c r="I78"/>
      <c r="J78" s="9">
        <f t="shared" si="26"/>
        <v>0</v>
      </c>
      <c r="K78" s="9">
        <f t="shared" si="21"/>
        <v>0</v>
      </c>
      <c r="L78" s="9">
        <f t="shared" si="20"/>
        <v>421</v>
      </c>
      <c r="M78" s="9">
        <f t="shared" si="20"/>
        <v>568.544776119403</v>
      </c>
      <c r="N78" s="5">
        <f t="shared" si="22"/>
        <v>0</v>
      </c>
      <c r="O78" s="11">
        <f t="shared" si="27"/>
        <v>416.32339089481974</v>
      </c>
      <c r="P78" s="5">
        <f t="shared" si="23"/>
        <v>97.72849551521584</v>
      </c>
      <c r="Q78" s="9">
        <f t="shared" si="24"/>
        <v>0</v>
      </c>
      <c r="R78" s="9">
        <f t="shared" si="25"/>
        <v>0</v>
      </c>
    </row>
    <row r="79" spans="1:18" ht="15">
      <c r="A79" s="17">
        <v>32822</v>
      </c>
      <c r="B79"/>
      <c r="C79"/>
      <c r="D79"/>
      <c r="E79" s="12">
        <v>2</v>
      </c>
      <c r="F79"/>
      <c r="G79"/>
      <c r="H79" s="12">
        <v>1</v>
      </c>
      <c r="I79"/>
      <c r="J79" s="9">
        <f t="shared" si="26"/>
        <v>2</v>
      </c>
      <c r="K79" s="9">
        <f t="shared" si="21"/>
        <v>1</v>
      </c>
      <c r="L79" s="9">
        <f t="shared" si="20"/>
        <v>423</v>
      </c>
      <c r="M79" s="9">
        <f t="shared" si="20"/>
        <v>569.544776119403</v>
      </c>
      <c r="N79" s="5">
        <f t="shared" si="22"/>
        <v>1.2621664050235477</v>
      </c>
      <c r="O79" s="11">
        <f t="shared" si="27"/>
        <v>417.5855572998433</v>
      </c>
      <c r="P79" s="5">
        <f t="shared" si="23"/>
        <v>98.02477870888333</v>
      </c>
      <c r="Q79" s="9">
        <f t="shared" si="24"/>
        <v>0</v>
      </c>
      <c r="R79" s="9">
        <f t="shared" si="25"/>
        <v>3</v>
      </c>
    </row>
    <row r="80" spans="1:18" ht="15">
      <c r="A80" s="17">
        <v>32823</v>
      </c>
      <c r="B80" s="12">
        <v>1</v>
      </c>
      <c r="C80"/>
      <c r="D80" s="12">
        <v>1</v>
      </c>
      <c r="E80"/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423</v>
      </c>
      <c r="M80" s="9">
        <f t="shared" si="20"/>
        <v>570.544776119403</v>
      </c>
      <c r="N80" s="5">
        <f t="shared" si="22"/>
        <v>0.4207221350078493</v>
      </c>
      <c r="O80" s="11">
        <f t="shared" si="27"/>
        <v>418.00627943485114</v>
      </c>
      <c r="P80" s="5">
        <f t="shared" si="23"/>
        <v>98.12353977343918</v>
      </c>
      <c r="Q80" s="9">
        <f t="shared" si="24"/>
        <v>1</v>
      </c>
      <c r="R80" s="9">
        <f t="shared" si="25"/>
        <v>2</v>
      </c>
    </row>
    <row r="81" spans="1:19" ht="15">
      <c r="A81" s="17">
        <v>32824</v>
      </c>
      <c r="B81"/>
      <c r="C81"/>
      <c r="D81"/>
      <c r="E81"/>
      <c r="F81"/>
      <c r="G81"/>
      <c r="H81" s="12">
        <v>1</v>
      </c>
      <c r="I81" s="12">
        <v>1</v>
      </c>
      <c r="J81" s="9">
        <f t="shared" si="26"/>
        <v>0</v>
      </c>
      <c r="K81" s="9">
        <f t="shared" si="21"/>
        <v>2</v>
      </c>
      <c r="L81" s="9">
        <f t="shared" si="20"/>
        <v>423</v>
      </c>
      <c r="M81" s="9">
        <f t="shared" si="20"/>
        <v>572.544776119403</v>
      </c>
      <c r="N81" s="5">
        <f t="shared" si="22"/>
        <v>0.8414442700156985</v>
      </c>
      <c r="O81" s="11">
        <f t="shared" si="27"/>
        <v>418.84772370486684</v>
      </c>
      <c r="P81" s="5">
        <f t="shared" si="23"/>
        <v>98.32106190255082</v>
      </c>
      <c r="Q81" s="9">
        <f t="shared" si="24"/>
        <v>0</v>
      </c>
      <c r="R81" s="9">
        <f t="shared" si="25"/>
        <v>2</v>
      </c>
      <c r="S81" s="8" t="s">
        <v>66</v>
      </c>
    </row>
    <row r="82" spans="1:18" ht="15">
      <c r="A82" s="17">
        <v>32825</v>
      </c>
      <c r="B82"/>
      <c r="C82"/>
      <c r="D82"/>
      <c r="E82"/>
      <c r="F82" s="12">
        <v>1</v>
      </c>
      <c r="G82"/>
      <c r="H82" s="12">
        <v>1</v>
      </c>
      <c r="I82" s="12">
        <v>2</v>
      </c>
      <c r="J82" s="9">
        <f t="shared" si="26"/>
        <v>0</v>
      </c>
      <c r="K82" s="9">
        <f t="shared" si="21"/>
        <v>2</v>
      </c>
      <c r="L82" s="9">
        <f t="shared" si="20"/>
        <v>423</v>
      </c>
      <c r="M82" s="9">
        <f t="shared" si="20"/>
        <v>574.544776119403</v>
      </c>
      <c r="N82" s="5">
        <f t="shared" si="22"/>
        <v>0.8414442700156985</v>
      </c>
      <c r="O82" s="11">
        <f t="shared" si="27"/>
        <v>419.68916797488254</v>
      </c>
      <c r="P82" s="5">
        <f t="shared" si="23"/>
        <v>98.5185840316625</v>
      </c>
      <c r="Q82" s="9">
        <f t="shared" si="24"/>
        <v>1</v>
      </c>
      <c r="R82" s="9">
        <f t="shared" si="25"/>
        <v>3</v>
      </c>
    </row>
    <row r="83" spans="1:18" ht="15">
      <c r="A83" s="17">
        <v>32826</v>
      </c>
      <c r="B83"/>
      <c r="C83"/>
      <c r="D83"/>
      <c r="E83"/>
      <c r="F83"/>
      <c r="G83"/>
      <c r="H83"/>
      <c r="I83" s="12">
        <v>1</v>
      </c>
      <c r="J83" s="9">
        <f t="shared" si="26"/>
        <v>0</v>
      </c>
      <c r="K83" s="9">
        <f t="shared" si="21"/>
        <v>1</v>
      </c>
      <c r="L83" s="9">
        <f t="shared" si="20"/>
        <v>423</v>
      </c>
      <c r="M83" s="9">
        <f t="shared" si="20"/>
        <v>575.544776119403</v>
      </c>
      <c r="N83" s="5">
        <f t="shared" si="22"/>
        <v>0.4207221350078493</v>
      </c>
      <c r="O83" s="11">
        <f t="shared" si="27"/>
        <v>420.1098901098904</v>
      </c>
      <c r="P83" s="5">
        <f t="shared" si="23"/>
        <v>98.61734509621834</v>
      </c>
      <c r="Q83" s="9">
        <f t="shared" si="24"/>
        <v>0</v>
      </c>
      <c r="R83" s="9">
        <f t="shared" si="25"/>
        <v>1</v>
      </c>
    </row>
    <row r="84" spans="1:18" ht="15">
      <c r="A84" s="17">
        <v>32827</v>
      </c>
      <c r="B84"/>
      <c r="C84"/>
      <c r="D84"/>
      <c r="E84"/>
      <c r="F84"/>
      <c r="G84"/>
      <c r="H84"/>
      <c r="I84" s="12">
        <v>1</v>
      </c>
      <c r="J84" s="9">
        <f t="shared" si="26"/>
        <v>0</v>
      </c>
      <c r="K84" s="9">
        <f t="shared" si="21"/>
        <v>1</v>
      </c>
      <c r="L84" s="9">
        <f t="shared" si="20"/>
        <v>423</v>
      </c>
      <c r="M84" s="9">
        <f t="shared" si="20"/>
        <v>576.544776119403</v>
      </c>
      <c r="N84" s="5">
        <f t="shared" si="22"/>
        <v>0.4207221350078493</v>
      </c>
      <c r="O84" s="11">
        <f t="shared" si="27"/>
        <v>420.53061224489824</v>
      </c>
      <c r="P84" s="5">
        <f t="shared" si="23"/>
        <v>98.71610616077416</v>
      </c>
      <c r="Q84" s="9">
        <f t="shared" si="24"/>
        <v>0</v>
      </c>
      <c r="R84" s="9">
        <f t="shared" si="25"/>
        <v>1</v>
      </c>
    </row>
    <row r="85" spans="1:18" ht="15">
      <c r="A85" s="17">
        <v>32828</v>
      </c>
      <c r="B85"/>
      <c r="C85"/>
      <c r="D85"/>
      <c r="E85"/>
      <c r="F85"/>
      <c r="G85"/>
      <c r="H85"/>
      <c r="I85" s="12">
        <v>1</v>
      </c>
      <c r="J85" s="9">
        <f aca="true" t="shared" si="28" ref="J85:J100">-B85-C85+D85+E85</f>
        <v>0</v>
      </c>
      <c r="K85" s="9">
        <f t="shared" si="21"/>
        <v>1</v>
      </c>
      <c r="L85" s="9">
        <f aca="true" t="shared" si="29" ref="L85:M101">L84+J85</f>
        <v>423</v>
      </c>
      <c r="M85" s="9">
        <f t="shared" si="29"/>
        <v>577.544776119403</v>
      </c>
      <c r="N85" s="5">
        <f t="shared" si="22"/>
        <v>0.4207221350078493</v>
      </c>
      <c r="O85" s="11">
        <f t="shared" si="27"/>
        <v>420.9513343799061</v>
      </c>
      <c r="P85" s="5">
        <f t="shared" si="23"/>
        <v>98.81486722533</v>
      </c>
      <c r="Q85" s="9">
        <f t="shared" si="24"/>
        <v>0</v>
      </c>
      <c r="R85" s="9">
        <f t="shared" si="25"/>
        <v>1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423</v>
      </c>
      <c r="M86" s="9">
        <f t="shared" si="29"/>
        <v>577.544776119403</v>
      </c>
      <c r="N86" s="5">
        <f t="shared" si="22"/>
        <v>0</v>
      </c>
      <c r="O86" s="11">
        <f t="shared" si="27"/>
        <v>420.9513343799061</v>
      </c>
      <c r="P86" s="5">
        <f t="shared" si="23"/>
        <v>98.81486722533</v>
      </c>
      <c r="Q86" s="9">
        <f t="shared" si="24"/>
        <v>0</v>
      </c>
      <c r="R86" s="9">
        <f t="shared" si="25"/>
        <v>0</v>
      </c>
    </row>
    <row r="87" spans="1:18" ht="15">
      <c r="A87" s="17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423</v>
      </c>
      <c r="M87" s="9">
        <f t="shared" si="29"/>
        <v>577.544776119403</v>
      </c>
      <c r="N87" s="5">
        <f t="shared" si="22"/>
        <v>0</v>
      </c>
      <c r="O87" s="11">
        <f t="shared" si="27"/>
        <v>420.9513343799061</v>
      </c>
      <c r="P87" s="5">
        <f t="shared" si="23"/>
        <v>98.81486722533</v>
      </c>
      <c r="Q87" s="9">
        <f t="shared" si="24"/>
        <v>0</v>
      </c>
      <c r="R87" s="9">
        <f t="shared" si="25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423</v>
      </c>
      <c r="M88" s="9">
        <f t="shared" si="29"/>
        <v>577.544776119403</v>
      </c>
      <c r="N88" s="5">
        <f t="shared" si="22"/>
        <v>0</v>
      </c>
      <c r="O88" s="11">
        <f t="shared" si="27"/>
        <v>420.9513343799061</v>
      </c>
      <c r="P88" s="5">
        <f t="shared" si="23"/>
        <v>98.81486722533</v>
      </c>
      <c r="Q88" s="9">
        <f t="shared" si="24"/>
        <v>0</v>
      </c>
      <c r="R88" s="9">
        <f t="shared" si="25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423</v>
      </c>
      <c r="M89" s="9">
        <f t="shared" si="29"/>
        <v>577.544776119403</v>
      </c>
      <c r="N89" s="5">
        <f t="shared" si="22"/>
        <v>0</v>
      </c>
      <c r="O89" s="11">
        <f t="shared" si="27"/>
        <v>420.9513343799061</v>
      </c>
      <c r="P89" s="5">
        <f t="shared" si="23"/>
        <v>98.81486722533</v>
      </c>
      <c r="Q89" s="9">
        <f t="shared" si="24"/>
        <v>0</v>
      </c>
      <c r="R89" s="9">
        <f t="shared" si="25"/>
        <v>0</v>
      </c>
    </row>
    <row r="90" spans="1:18" ht="15">
      <c r="A90" s="17">
        <v>32833</v>
      </c>
      <c r="B90"/>
      <c r="C90"/>
      <c r="D90"/>
      <c r="E90"/>
      <c r="F90"/>
      <c r="G90"/>
      <c r="H90" s="12">
        <v>1</v>
      </c>
      <c r="I90"/>
      <c r="J90" s="9">
        <f t="shared" si="28"/>
        <v>0</v>
      </c>
      <c r="K90" s="9">
        <f t="shared" si="21"/>
        <v>1</v>
      </c>
      <c r="L90" s="9">
        <f t="shared" si="29"/>
        <v>423</v>
      </c>
      <c r="M90" s="9">
        <f t="shared" si="29"/>
        <v>578.544776119403</v>
      </c>
      <c r="N90" s="5">
        <f t="shared" si="22"/>
        <v>0.4207221350078493</v>
      </c>
      <c r="O90" s="11">
        <f t="shared" si="27"/>
        <v>421.37205651491394</v>
      </c>
      <c r="P90" s="5">
        <f t="shared" si="23"/>
        <v>98.91362828988584</v>
      </c>
      <c r="Q90" s="9">
        <f t="shared" si="24"/>
        <v>0</v>
      </c>
      <c r="R90" s="9">
        <f t="shared" si="25"/>
        <v>1</v>
      </c>
    </row>
    <row r="91" spans="1:18" ht="15">
      <c r="A91" s="17">
        <v>32834</v>
      </c>
      <c r="B91"/>
      <c r="C91"/>
      <c r="D91"/>
      <c r="E91"/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423</v>
      </c>
      <c r="M91" s="9">
        <f t="shared" si="29"/>
        <v>579.544776119403</v>
      </c>
      <c r="N91" s="5">
        <f t="shared" si="22"/>
        <v>0.4207221350078493</v>
      </c>
      <c r="O91" s="11">
        <f t="shared" si="27"/>
        <v>421.7927786499218</v>
      </c>
      <c r="P91" s="5">
        <f t="shared" si="23"/>
        <v>99.01238935444168</v>
      </c>
      <c r="Q91" s="9">
        <f t="shared" si="24"/>
        <v>0</v>
      </c>
      <c r="R91" s="9">
        <f t="shared" si="25"/>
        <v>1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423</v>
      </c>
      <c r="M92" s="9">
        <f t="shared" si="29"/>
        <v>579.544776119403</v>
      </c>
      <c r="N92" s="5">
        <f t="shared" si="22"/>
        <v>0</v>
      </c>
      <c r="O92" s="11">
        <f t="shared" si="27"/>
        <v>421.7927786499218</v>
      </c>
      <c r="P92" s="5">
        <f t="shared" si="23"/>
        <v>99.01238935444168</v>
      </c>
      <c r="Q92" s="9">
        <f t="shared" si="24"/>
        <v>0</v>
      </c>
      <c r="R92" s="9">
        <f t="shared" si="25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423</v>
      </c>
      <c r="M93" s="9">
        <f t="shared" si="29"/>
        <v>579.544776119403</v>
      </c>
      <c r="N93" s="5">
        <f t="shared" si="22"/>
        <v>0</v>
      </c>
      <c r="O93" s="11">
        <f t="shared" si="27"/>
        <v>421.7927786499218</v>
      </c>
      <c r="P93" s="5">
        <f t="shared" si="23"/>
        <v>99.01238935444168</v>
      </c>
      <c r="Q93" s="9">
        <f t="shared" si="24"/>
        <v>0</v>
      </c>
      <c r="R93" s="9">
        <f t="shared" si="25"/>
        <v>0</v>
      </c>
    </row>
    <row r="94" spans="1:18" ht="15">
      <c r="A94" s="17">
        <v>32837</v>
      </c>
      <c r="B94"/>
      <c r="C94"/>
      <c r="D94"/>
      <c r="E94"/>
      <c r="F94"/>
      <c r="G94"/>
      <c r="H94"/>
      <c r="I94" s="12">
        <v>1</v>
      </c>
      <c r="J94" s="9">
        <f t="shared" si="28"/>
        <v>0</v>
      </c>
      <c r="K94" s="9">
        <f t="shared" si="21"/>
        <v>1</v>
      </c>
      <c r="L94" s="9">
        <f t="shared" si="29"/>
        <v>423</v>
      </c>
      <c r="M94" s="9">
        <f t="shared" si="29"/>
        <v>580.544776119403</v>
      </c>
      <c r="N94" s="5">
        <f t="shared" si="22"/>
        <v>0.4207221350078493</v>
      </c>
      <c r="O94" s="11">
        <f t="shared" si="27"/>
        <v>422.21350078492964</v>
      </c>
      <c r="P94" s="5">
        <f t="shared" si="23"/>
        <v>99.1111504189975</v>
      </c>
      <c r="Q94" s="9">
        <f t="shared" si="24"/>
        <v>0</v>
      </c>
      <c r="R94" s="9">
        <f t="shared" si="25"/>
        <v>1</v>
      </c>
    </row>
    <row r="95" spans="1:19" ht="15">
      <c r="A95" s="17">
        <v>32838</v>
      </c>
      <c r="B95"/>
      <c r="C95"/>
      <c r="D95" s="12">
        <v>1</v>
      </c>
      <c r="E95"/>
      <c r="F95"/>
      <c r="G95"/>
      <c r="H95" s="12">
        <v>1</v>
      </c>
      <c r="I95"/>
      <c r="J95" s="9">
        <f t="shared" si="28"/>
        <v>1</v>
      </c>
      <c r="K95" s="9">
        <f t="shared" si="21"/>
        <v>1</v>
      </c>
      <c r="L95" s="9">
        <f t="shared" si="29"/>
        <v>424</v>
      </c>
      <c r="M95" s="9">
        <f t="shared" si="29"/>
        <v>581.544776119403</v>
      </c>
      <c r="N95" s="5">
        <f t="shared" si="22"/>
        <v>0.8414442700156985</v>
      </c>
      <c r="O95" s="11">
        <f t="shared" si="27"/>
        <v>423.05494505494534</v>
      </c>
      <c r="P95" s="5">
        <f t="shared" si="23"/>
        <v>99.30867254810917</v>
      </c>
      <c r="Q95" s="9">
        <f t="shared" si="24"/>
        <v>0</v>
      </c>
      <c r="R95" s="9">
        <f t="shared" si="25"/>
        <v>2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 s="12">
        <v>1</v>
      </c>
      <c r="I96" s="12">
        <v>1</v>
      </c>
      <c r="J96" s="9">
        <f t="shared" si="28"/>
        <v>0</v>
      </c>
      <c r="K96" s="9">
        <f t="shared" si="21"/>
        <v>2</v>
      </c>
      <c r="L96" s="9">
        <f t="shared" si="29"/>
        <v>424</v>
      </c>
      <c r="M96" s="9">
        <f t="shared" si="29"/>
        <v>583.544776119403</v>
      </c>
      <c r="N96" s="5">
        <f t="shared" si="22"/>
        <v>0.8414442700156985</v>
      </c>
      <c r="O96" s="11">
        <f t="shared" si="27"/>
        <v>423.89638932496104</v>
      </c>
      <c r="P96" s="5">
        <f t="shared" si="23"/>
        <v>99.50619467722083</v>
      </c>
      <c r="Q96" s="9">
        <f t="shared" si="24"/>
        <v>0</v>
      </c>
      <c r="R96" s="9">
        <f t="shared" si="25"/>
        <v>2</v>
      </c>
    </row>
    <row r="97" spans="1:18" ht="15">
      <c r="A97" s="17">
        <v>32840</v>
      </c>
      <c r="B97"/>
      <c r="C97"/>
      <c r="D97"/>
      <c r="E97" s="12">
        <v>1</v>
      </c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425</v>
      </c>
      <c r="M97" s="9">
        <f t="shared" si="29"/>
        <v>585.544776119403</v>
      </c>
      <c r="N97" s="5">
        <f t="shared" si="22"/>
        <v>1.2621664050235477</v>
      </c>
      <c r="O97" s="11">
        <f t="shared" si="27"/>
        <v>425.1585557299846</v>
      </c>
      <c r="P97" s="5">
        <f t="shared" si="23"/>
        <v>99.80247787088834</v>
      </c>
      <c r="Q97" s="9">
        <f t="shared" si="24"/>
        <v>0</v>
      </c>
      <c r="R97" s="9">
        <f t="shared" si="25"/>
        <v>3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425</v>
      </c>
      <c r="M98" s="9">
        <f t="shared" si="29"/>
        <v>585.544776119403</v>
      </c>
      <c r="N98" s="5">
        <f t="shared" si="22"/>
        <v>0</v>
      </c>
      <c r="O98" s="11">
        <f t="shared" si="27"/>
        <v>425.1585557299846</v>
      </c>
      <c r="P98" s="5">
        <f t="shared" si="23"/>
        <v>99.80247787088834</v>
      </c>
      <c r="Q98" s="9">
        <f t="shared" si="24"/>
        <v>0</v>
      </c>
      <c r="R98" s="9">
        <f t="shared" si="25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425</v>
      </c>
      <c r="M99" s="9">
        <f t="shared" si="29"/>
        <v>585.544776119403</v>
      </c>
      <c r="N99" s="5">
        <f t="shared" si="22"/>
        <v>0</v>
      </c>
      <c r="O99" s="11">
        <f t="shared" si="27"/>
        <v>425.1585557299846</v>
      </c>
      <c r="P99" s="5">
        <f t="shared" si="23"/>
        <v>99.80247787088834</v>
      </c>
      <c r="Q99" s="9">
        <f t="shared" si="24"/>
        <v>0</v>
      </c>
      <c r="R99" s="9">
        <f t="shared" si="25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425</v>
      </c>
      <c r="M100" s="9">
        <f t="shared" si="29"/>
        <v>585.544776119403</v>
      </c>
      <c r="N100" s="5">
        <f t="shared" si="22"/>
        <v>0</v>
      </c>
      <c r="O100" s="11">
        <f t="shared" si="27"/>
        <v>425.1585557299846</v>
      </c>
      <c r="P100" s="5">
        <f t="shared" si="23"/>
        <v>99.80247787088834</v>
      </c>
      <c r="Q100" s="9">
        <f t="shared" si="24"/>
        <v>0</v>
      </c>
      <c r="R100" s="9">
        <f t="shared" si="25"/>
        <v>0</v>
      </c>
    </row>
    <row r="101" spans="1:18" ht="15">
      <c r="A101" s="17">
        <v>32844</v>
      </c>
      <c r="B101"/>
      <c r="C101"/>
      <c r="D101" s="12">
        <v>1</v>
      </c>
      <c r="E101"/>
      <c r="F101"/>
      <c r="G101"/>
      <c r="H101" s="12">
        <v>1</v>
      </c>
      <c r="I101"/>
      <c r="J101" s="9">
        <f>-B101-C101+D101+E101</f>
        <v>1</v>
      </c>
      <c r="K101" s="9">
        <f t="shared" si="21"/>
        <v>1</v>
      </c>
      <c r="L101" s="9">
        <f t="shared" si="29"/>
        <v>426</v>
      </c>
      <c r="M101" s="9">
        <f t="shared" si="29"/>
        <v>586.544776119403</v>
      </c>
      <c r="N101" s="5">
        <f t="shared" si="22"/>
        <v>0.8414442700156985</v>
      </c>
      <c r="O101" s="11">
        <f t="shared" si="27"/>
        <v>426.0000000000003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26</v>
      </c>
      <c r="D103" s="9">
        <f t="shared" si="30"/>
        <v>222</v>
      </c>
      <c r="E103" s="9">
        <f t="shared" si="30"/>
        <v>261</v>
      </c>
      <c r="F103" s="9">
        <f t="shared" si="30"/>
        <v>27.276119402985074</v>
      </c>
      <c r="G103" s="9">
        <f t="shared" si="30"/>
        <v>28.899253731343283</v>
      </c>
      <c r="H103" s="9">
        <f t="shared" si="30"/>
        <v>283.8880597014926</v>
      </c>
      <c r="I103" s="9">
        <f t="shared" si="30"/>
        <v>358.8320895522388</v>
      </c>
      <c r="J103" s="9">
        <f t="shared" si="30"/>
        <v>426</v>
      </c>
      <c r="K103" s="9">
        <f t="shared" si="30"/>
        <v>586.544776119403</v>
      </c>
      <c r="N103" s="5">
        <f>SUM(N4:N101)</f>
        <v>426.0000000000003</v>
      </c>
      <c r="Q103" s="11">
        <f>SUM(Q4:Q101)</f>
        <v>113.17537313432835</v>
      </c>
      <c r="R103" s="11">
        <f>SUM(R4:R101)</f>
        <v>1125.7201492537315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7" sqref="D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2373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2191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11.498858968507532</v>
      </c>
      <c r="AA4" s="5">
        <f aca="true" t="shared" si="6" ref="AA4:AA17">Z4*100/$Z$18</f>
        <v>1.1866727521679599</v>
      </c>
      <c r="AB4" s="11">
        <f>SUM(Q4:Q10)+SUM(R4:R10)</f>
        <v>60</v>
      </c>
      <c r="AC4" s="11">
        <f>100*SUM(R4:R10)/AB4</f>
        <v>71.66666666666667</v>
      </c>
    </row>
    <row r="5" spans="1:29" ht="15">
      <c r="A5" s="17">
        <v>32748</v>
      </c>
      <c r="B5"/>
      <c r="C5"/>
      <c r="D5" s="12">
        <v>1</v>
      </c>
      <c r="E5" s="12">
        <v>2</v>
      </c>
      <c r="F5"/>
      <c r="G5" s="12">
        <v>1</v>
      </c>
      <c r="H5" s="12">
        <v>1</v>
      </c>
      <c r="I5" s="12">
        <v>1</v>
      </c>
      <c r="J5" s="9">
        <f t="shared" si="0"/>
        <v>3</v>
      </c>
      <c r="K5" s="9">
        <f t="shared" si="1"/>
        <v>1</v>
      </c>
      <c r="L5" s="9">
        <f aca="true" t="shared" si="7" ref="L5:M24">L4+J5</f>
        <v>3</v>
      </c>
      <c r="M5" s="9">
        <f t="shared" si="7"/>
        <v>1</v>
      </c>
      <c r="N5" s="5">
        <f t="shared" si="2"/>
        <v>1.7690552259242356</v>
      </c>
      <c r="O5" s="11">
        <f aca="true" t="shared" si="8" ref="O5:O36">O4+N5</f>
        <v>1.7690552259242356</v>
      </c>
      <c r="P5" s="5">
        <f t="shared" si="3"/>
        <v>0.18256503879507074</v>
      </c>
      <c r="Q5" s="9">
        <f t="shared" si="4"/>
        <v>1</v>
      </c>
      <c r="R5" s="9">
        <f t="shared" si="5"/>
        <v>5</v>
      </c>
      <c r="T5" s="8" t="s">
        <v>38</v>
      </c>
      <c r="V5" s="9">
        <f>R103</f>
        <v>2282</v>
      </c>
      <c r="W5"/>
      <c r="X5"/>
      <c r="Y5" s="1" t="s">
        <v>39</v>
      </c>
      <c r="Z5" s="11">
        <f>SUM(N11:N17)</f>
        <v>17.248288452761297</v>
      </c>
      <c r="AA5" s="5">
        <f t="shared" si="6"/>
        <v>1.7800091282519397</v>
      </c>
      <c r="AB5" s="11">
        <f>SUM(Q11:Q17)+SUM(R11:R17)</f>
        <v>57</v>
      </c>
      <c r="AC5" s="11">
        <f>100*SUM(R11:R17)/AB5</f>
        <v>84.21052631578948</v>
      </c>
    </row>
    <row r="6" spans="1:29" ht="15">
      <c r="A6" s="17">
        <v>32749</v>
      </c>
      <c r="B6" s="12">
        <v>1</v>
      </c>
      <c r="C6"/>
      <c r="D6"/>
      <c r="E6" s="12">
        <v>1</v>
      </c>
      <c r="F6" s="12">
        <v>1</v>
      </c>
      <c r="G6"/>
      <c r="H6" s="12">
        <v>1</v>
      </c>
      <c r="I6" s="12">
        <v>4</v>
      </c>
      <c r="J6" s="9">
        <f t="shared" si="0"/>
        <v>0</v>
      </c>
      <c r="K6" s="9">
        <f t="shared" si="1"/>
        <v>4</v>
      </c>
      <c r="L6" s="9">
        <f t="shared" si="7"/>
        <v>3</v>
      </c>
      <c r="M6" s="9">
        <f t="shared" si="7"/>
        <v>5</v>
      </c>
      <c r="N6" s="5">
        <f t="shared" si="2"/>
        <v>1.7690552259242356</v>
      </c>
      <c r="O6" s="11">
        <f t="shared" si="8"/>
        <v>3.538110451848471</v>
      </c>
      <c r="P6" s="5">
        <f t="shared" si="3"/>
        <v>0.3651300775901415</v>
      </c>
      <c r="Q6" s="9">
        <f t="shared" si="4"/>
        <v>2</v>
      </c>
      <c r="R6" s="9">
        <f t="shared" si="5"/>
        <v>6</v>
      </c>
      <c r="T6" s="8" t="s">
        <v>40</v>
      </c>
      <c r="V6" s="9">
        <f>Q103</f>
        <v>91</v>
      </c>
      <c r="W6"/>
      <c r="X6" s="1" t="s">
        <v>41</v>
      </c>
      <c r="Z6" s="11">
        <f>SUM(N18:N24)</f>
        <v>98.18256503879508</v>
      </c>
      <c r="AA6" s="5">
        <f t="shared" si="6"/>
        <v>10.132359653126427</v>
      </c>
      <c r="AB6" s="11">
        <f>SUM(Q18:Q24)+SUM(R18:R24)</f>
        <v>260</v>
      </c>
      <c r="AC6" s="11">
        <f>100*SUM(R18:R24)/AB6</f>
        <v>92.6923076923077</v>
      </c>
    </row>
    <row r="7" spans="1:29" ht="15">
      <c r="A7" s="17">
        <v>32750</v>
      </c>
      <c r="B7"/>
      <c r="C7" s="12">
        <v>1</v>
      </c>
      <c r="D7"/>
      <c r="E7" s="12">
        <v>1</v>
      </c>
      <c r="F7" s="12">
        <v>1</v>
      </c>
      <c r="G7"/>
      <c r="H7" s="12">
        <v>3</v>
      </c>
      <c r="I7" s="12">
        <v>4</v>
      </c>
      <c r="J7" s="9">
        <f t="shared" si="0"/>
        <v>0</v>
      </c>
      <c r="K7" s="9">
        <f t="shared" si="1"/>
        <v>6</v>
      </c>
      <c r="L7" s="9">
        <f t="shared" si="7"/>
        <v>3</v>
      </c>
      <c r="M7" s="9">
        <f t="shared" si="7"/>
        <v>11</v>
      </c>
      <c r="N7" s="5">
        <f t="shared" si="2"/>
        <v>2.6535828388863534</v>
      </c>
      <c r="O7" s="11">
        <f t="shared" si="8"/>
        <v>6.1916932907348246</v>
      </c>
      <c r="P7" s="5">
        <f t="shared" si="3"/>
        <v>0.6389776357827477</v>
      </c>
      <c r="Q7" s="9">
        <f t="shared" si="4"/>
        <v>2</v>
      </c>
      <c r="R7" s="9">
        <f t="shared" si="5"/>
        <v>8</v>
      </c>
      <c r="T7" s="8" t="s">
        <v>42</v>
      </c>
      <c r="V7" s="5">
        <f>V5*100/(V5+V6)</f>
        <v>96.16519174041298</v>
      </c>
      <c r="W7"/>
      <c r="Y7" s="1" t="s">
        <v>43</v>
      </c>
      <c r="Z7" s="11">
        <f>SUM(N25:N31)</f>
        <v>194.15381104518485</v>
      </c>
      <c r="AA7" s="5">
        <f t="shared" si="6"/>
        <v>20.036513007759016</v>
      </c>
      <c r="AB7" s="11">
        <f>SUM(Q25:Q31)+SUM(R25:R31)</f>
        <v>453</v>
      </c>
      <c r="AC7" s="11">
        <f>100*SUM(R25:R31)/AB7</f>
        <v>98.45474613686534</v>
      </c>
    </row>
    <row r="8" spans="1:29" ht="15">
      <c r="A8" s="17">
        <v>32751</v>
      </c>
      <c r="B8" s="12">
        <v>1</v>
      </c>
      <c r="C8" s="12">
        <v>1</v>
      </c>
      <c r="D8" s="12">
        <v>1</v>
      </c>
      <c r="E8" s="12">
        <v>3</v>
      </c>
      <c r="F8" s="12">
        <v>1</v>
      </c>
      <c r="G8" s="12">
        <v>1</v>
      </c>
      <c r="H8" s="12">
        <v>3</v>
      </c>
      <c r="I8" s="12">
        <v>1</v>
      </c>
      <c r="J8" s="9">
        <f t="shared" si="0"/>
        <v>2</v>
      </c>
      <c r="K8" s="9">
        <f t="shared" si="1"/>
        <v>2</v>
      </c>
      <c r="L8" s="9">
        <f t="shared" si="7"/>
        <v>5</v>
      </c>
      <c r="M8" s="9">
        <f t="shared" si="7"/>
        <v>13</v>
      </c>
      <c r="N8" s="5">
        <f t="shared" si="2"/>
        <v>1.7690552259242356</v>
      </c>
      <c r="O8" s="11">
        <f t="shared" si="8"/>
        <v>7.96074851665906</v>
      </c>
      <c r="P8" s="5">
        <f t="shared" si="3"/>
        <v>0.8215426745778185</v>
      </c>
      <c r="Q8" s="9">
        <f t="shared" si="4"/>
        <v>4</v>
      </c>
      <c r="R8" s="9">
        <f t="shared" si="5"/>
        <v>8</v>
      </c>
      <c r="W8"/>
      <c r="X8" s="1" t="s">
        <v>44</v>
      </c>
      <c r="Z8" s="11">
        <f>SUM(N32:N38)</f>
        <v>118.08443633044271</v>
      </c>
      <c r="AA8" s="5">
        <f t="shared" si="6"/>
        <v>12.186216339570972</v>
      </c>
      <c r="AB8" s="11">
        <f>SUM(Q32:Q38)+SUM(R32:R38)</f>
        <v>279</v>
      </c>
      <c r="AC8" s="11">
        <f>100*SUM(R32:R38)/AB8</f>
        <v>97.84946236559139</v>
      </c>
    </row>
    <row r="9" spans="1:29" ht="15">
      <c r="A9" s="17">
        <v>32752</v>
      </c>
      <c r="B9"/>
      <c r="C9"/>
      <c r="D9" s="12">
        <v>1</v>
      </c>
      <c r="E9" s="12">
        <v>4</v>
      </c>
      <c r="F9" s="12">
        <v>2</v>
      </c>
      <c r="G9" s="12">
        <v>3</v>
      </c>
      <c r="H9" s="12">
        <v>4</v>
      </c>
      <c r="I9" s="12">
        <v>5</v>
      </c>
      <c r="J9" s="9">
        <f t="shared" si="0"/>
        <v>5</v>
      </c>
      <c r="K9" s="9">
        <f t="shared" si="1"/>
        <v>4</v>
      </c>
      <c r="L9" s="9">
        <f t="shared" si="7"/>
        <v>10</v>
      </c>
      <c r="M9" s="9">
        <f t="shared" si="7"/>
        <v>17</v>
      </c>
      <c r="N9" s="5">
        <f t="shared" si="2"/>
        <v>3.98037425832953</v>
      </c>
      <c r="O9" s="11">
        <f t="shared" si="8"/>
        <v>11.94112277498859</v>
      </c>
      <c r="P9" s="5">
        <f t="shared" si="3"/>
        <v>1.2323140118667277</v>
      </c>
      <c r="Q9" s="9">
        <f t="shared" si="4"/>
        <v>5</v>
      </c>
      <c r="R9" s="9">
        <f t="shared" si="5"/>
        <v>14</v>
      </c>
      <c r="T9" s="8" t="s">
        <v>45</v>
      </c>
      <c r="V9" s="5"/>
      <c r="W9"/>
      <c r="Y9" s="1" t="s">
        <v>46</v>
      </c>
      <c r="Z9" s="11">
        <f>SUM(N39:N45)</f>
        <v>155.23459607485168</v>
      </c>
      <c r="AA9" s="5">
        <f t="shared" si="6"/>
        <v>16.02008215426746</v>
      </c>
      <c r="AB9" s="11">
        <f>SUM(Q39:Q45)+SUM(R39:R45)</f>
        <v>359</v>
      </c>
      <c r="AC9" s="11">
        <f>100*SUM(R39:R45)/AB9</f>
        <v>98.8857938718663</v>
      </c>
    </row>
    <row r="10" spans="1:29" ht="15">
      <c r="A10" s="17">
        <v>32753</v>
      </c>
      <c r="B10" s="12">
        <v>1</v>
      </c>
      <c r="C10"/>
      <c r="D10"/>
      <c r="E10"/>
      <c r="F10" s="12">
        <v>1</v>
      </c>
      <c r="G10" s="12">
        <v>1</v>
      </c>
      <c r="H10"/>
      <c r="I10" s="12">
        <v>2</v>
      </c>
      <c r="J10" s="9">
        <f t="shared" si="0"/>
        <v>-1</v>
      </c>
      <c r="K10" s="9">
        <f t="shared" si="1"/>
        <v>0</v>
      </c>
      <c r="L10" s="9">
        <f t="shared" si="7"/>
        <v>9</v>
      </c>
      <c r="M10" s="9">
        <f t="shared" si="7"/>
        <v>17</v>
      </c>
      <c r="N10" s="5">
        <f t="shared" si="2"/>
        <v>-0.4422638064810589</v>
      </c>
      <c r="O10" s="11">
        <f t="shared" si="8"/>
        <v>11.498858968507532</v>
      </c>
      <c r="P10" s="5">
        <f t="shared" si="3"/>
        <v>1.1866727521679599</v>
      </c>
      <c r="Q10" s="9">
        <f t="shared" si="4"/>
        <v>3</v>
      </c>
      <c r="R10" s="9">
        <f t="shared" si="5"/>
        <v>2</v>
      </c>
      <c r="U10" s="8" t="s">
        <v>4</v>
      </c>
      <c r="V10" s="5">
        <f>100*(+E103/(E103+D103))</f>
        <v>49.85044865403789</v>
      </c>
      <c r="W10"/>
      <c r="X10" s="8" t="s">
        <v>47</v>
      </c>
      <c r="Z10" s="11">
        <f>SUM(N46:N52)</f>
        <v>120.29575536284801</v>
      </c>
      <c r="AA10" s="5">
        <f t="shared" si="6"/>
        <v>12.41442263806481</v>
      </c>
      <c r="AB10" s="11">
        <f>SUM(Q46:Q52)+SUM(R46:R52)</f>
        <v>290</v>
      </c>
      <c r="AC10" s="11">
        <f>100*SUM(R46:R52)/AB10</f>
        <v>96.89655172413794</v>
      </c>
    </row>
    <row r="11" spans="1:29" ht="15">
      <c r="A11" s="17">
        <v>32754</v>
      </c>
      <c r="B11"/>
      <c r="C11" s="12">
        <v>1</v>
      </c>
      <c r="D11" s="12">
        <v>4</v>
      </c>
      <c r="E11" s="12">
        <v>5</v>
      </c>
      <c r="F11"/>
      <c r="G11"/>
      <c r="H11" s="12">
        <v>8</v>
      </c>
      <c r="I11" s="12">
        <v>5</v>
      </c>
      <c r="J11" s="9">
        <f t="shared" si="0"/>
        <v>8</v>
      </c>
      <c r="K11" s="9">
        <f t="shared" si="1"/>
        <v>13</v>
      </c>
      <c r="L11" s="9">
        <f t="shared" si="7"/>
        <v>17</v>
      </c>
      <c r="M11" s="9">
        <f t="shared" si="7"/>
        <v>30</v>
      </c>
      <c r="N11" s="5">
        <f t="shared" si="2"/>
        <v>9.287539936102236</v>
      </c>
      <c r="O11" s="11">
        <f t="shared" si="8"/>
        <v>20.78639890460977</v>
      </c>
      <c r="P11" s="5">
        <f t="shared" si="3"/>
        <v>2.1451392058420815</v>
      </c>
      <c r="Q11" s="9">
        <f t="shared" si="4"/>
        <v>1</v>
      </c>
      <c r="R11" s="9">
        <f t="shared" si="5"/>
        <v>22</v>
      </c>
      <c r="S11" s="8" t="s">
        <v>48</v>
      </c>
      <c r="U11" s="8" t="s">
        <v>5</v>
      </c>
      <c r="V11" s="5">
        <f>100*(+I103/(I103+H103))</f>
        <v>49.10086004691165</v>
      </c>
      <c r="W11"/>
      <c r="Y11" s="8" t="s">
        <v>49</v>
      </c>
      <c r="Z11" s="11">
        <f>SUM(N53:N59)</f>
        <v>82.70333181195802</v>
      </c>
      <c r="AA11" s="5">
        <f t="shared" si="6"/>
        <v>8.534915563669557</v>
      </c>
      <c r="AB11" s="11">
        <f>SUM(Q53:Q59)+SUM(R53:R59)</f>
        <v>199</v>
      </c>
      <c r="AC11" s="11">
        <f>100*SUM(R53:R59)/AB11</f>
        <v>96.98492462311557</v>
      </c>
    </row>
    <row r="12" spans="1:29" ht="15">
      <c r="A12" s="17">
        <v>32755</v>
      </c>
      <c r="B12"/>
      <c r="C12" s="12">
        <v>1</v>
      </c>
      <c r="D12" s="12">
        <v>1</v>
      </c>
      <c r="E12" s="12">
        <v>1</v>
      </c>
      <c r="F12" s="12">
        <v>2</v>
      </c>
      <c r="G12" s="12">
        <v>1</v>
      </c>
      <c r="H12" s="12">
        <v>5</v>
      </c>
      <c r="I12" s="12">
        <v>1</v>
      </c>
      <c r="J12" s="9">
        <f t="shared" si="0"/>
        <v>1</v>
      </c>
      <c r="K12" s="9">
        <f t="shared" si="1"/>
        <v>3</v>
      </c>
      <c r="L12" s="9">
        <f t="shared" si="7"/>
        <v>18</v>
      </c>
      <c r="M12" s="9">
        <f t="shared" si="7"/>
        <v>33</v>
      </c>
      <c r="N12" s="5">
        <f t="shared" si="2"/>
        <v>1.7690552259242356</v>
      </c>
      <c r="O12" s="11">
        <f t="shared" si="8"/>
        <v>22.555454130534002</v>
      </c>
      <c r="P12" s="5">
        <f t="shared" si="3"/>
        <v>2.327704244637152</v>
      </c>
      <c r="Q12" s="9">
        <f t="shared" si="4"/>
        <v>4</v>
      </c>
      <c r="R12" s="9">
        <f t="shared" si="5"/>
        <v>8</v>
      </c>
      <c r="U12" s="8" t="s">
        <v>50</v>
      </c>
      <c r="V12" s="5">
        <f>100*((E103+I103)/(E103+D103+I103+H103))</f>
        <v>49.430324276950046</v>
      </c>
      <c r="W12"/>
      <c r="X12" s="8" t="s">
        <v>51</v>
      </c>
      <c r="Z12" s="11">
        <f>SUM(N60:N66)</f>
        <v>62.359196713829306</v>
      </c>
      <c r="AA12" s="5">
        <f t="shared" si="6"/>
        <v>6.4354176175262445</v>
      </c>
      <c r="AB12" s="11">
        <f>SUM(Q60:Q66)+SUM(R60:R66)</f>
        <v>145</v>
      </c>
      <c r="AC12" s="11">
        <f>100*SUM(R60:R66)/AB12</f>
        <v>98.62068965517241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18</v>
      </c>
      <c r="M13" s="9">
        <f t="shared" si="7"/>
        <v>33</v>
      </c>
      <c r="N13" s="5">
        <f t="shared" si="2"/>
        <v>0</v>
      </c>
      <c r="O13" s="11">
        <f t="shared" si="8"/>
        <v>22.555454130534002</v>
      </c>
      <c r="P13" s="5">
        <f t="shared" si="3"/>
        <v>2.327704244637152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40.68827019625742</v>
      </c>
      <c r="AA13" s="5">
        <f t="shared" si="6"/>
        <v>4.198995892286628</v>
      </c>
      <c r="AB13" s="11">
        <f>SUM(Q67:Q73)+SUM(R67:R73)</f>
        <v>96</v>
      </c>
      <c r="AC13" s="11">
        <f>100*SUM(R67:R73)/AB13</f>
        <v>97.91666666666667</v>
      </c>
    </row>
    <row r="14" spans="1:29" ht="15">
      <c r="A14" s="17">
        <v>32757</v>
      </c>
      <c r="B14"/>
      <c r="C14"/>
      <c r="D14"/>
      <c r="E14"/>
      <c r="F14"/>
      <c r="G14"/>
      <c r="H14"/>
      <c r="I14"/>
      <c r="J14" s="9">
        <f t="shared" si="0"/>
        <v>0</v>
      </c>
      <c r="K14" s="9">
        <f t="shared" si="1"/>
        <v>0</v>
      </c>
      <c r="L14" s="9">
        <f t="shared" si="7"/>
        <v>18</v>
      </c>
      <c r="M14" s="9">
        <f t="shared" si="7"/>
        <v>33</v>
      </c>
      <c r="N14" s="5">
        <f t="shared" si="2"/>
        <v>0</v>
      </c>
      <c r="O14" s="11">
        <f t="shared" si="8"/>
        <v>22.555454130534002</v>
      </c>
      <c r="P14" s="5">
        <f t="shared" si="3"/>
        <v>2.327704244637152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36.70789593792789</v>
      </c>
      <c r="AA14" s="5">
        <f t="shared" si="6"/>
        <v>3.788224554997718</v>
      </c>
      <c r="AB14" s="11">
        <f>SUM(Q74:Q80)+SUM(R74:R80)</f>
        <v>87</v>
      </c>
      <c r="AC14" s="11">
        <f>100*SUM(R74:R80)/AB14</f>
        <v>97.70114942528735</v>
      </c>
    </row>
    <row r="15" spans="1:29" ht="15">
      <c r="A15" s="17">
        <v>32758</v>
      </c>
      <c r="B15"/>
      <c r="C15"/>
      <c r="D15"/>
      <c r="E15"/>
      <c r="F15"/>
      <c r="G15"/>
      <c r="H15"/>
      <c r="I15"/>
      <c r="J15" s="9">
        <f t="shared" si="0"/>
        <v>0</v>
      </c>
      <c r="K15" s="9">
        <f t="shared" si="1"/>
        <v>0</v>
      </c>
      <c r="L15" s="9">
        <f t="shared" si="7"/>
        <v>18</v>
      </c>
      <c r="M15" s="9">
        <f t="shared" si="7"/>
        <v>33</v>
      </c>
      <c r="N15" s="5">
        <f t="shared" si="2"/>
        <v>0</v>
      </c>
      <c r="O15" s="11">
        <f t="shared" si="8"/>
        <v>22.555454130534002</v>
      </c>
      <c r="P15" s="5">
        <f t="shared" si="3"/>
        <v>2.327704244637152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23.88224554997718</v>
      </c>
      <c r="AA15" s="5">
        <f t="shared" si="6"/>
        <v>2.4646280237334555</v>
      </c>
      <c r="AB15" s="11">
        <f>SUM(Q81:Q87)+SUM(R81:R87)</f>
        <v>58</v>
      </c>
      <c r="AC15" s="11">
        <f>100*SUM(R81:R87)/AB15</f>
        <v>96.55172413793103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18</v>
      </c>
      <c r="M16" s="9">
        <f t="shared" si="7"/>
        <v>33</v>
      </c>
      <c r="N16" s="5">
        <f t="shared" si="2"/>
        <v>0</v>
      </c>
      <c r="O16" s="11">
        <f t="shared" si="8"/>
        <v>22.555454130534002</v>
      </c>
      <c r="P16" s="5">
        <f t="shared" si="3"/>
        <v>2.327704244637152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4.864901871291648</v>
      </c>
      <c r="AA16" s="5">
        <f t="shared" si="6"/>
        <v>0.5020538566864446</v>
      </c>
      <c r="AB16" s="11">
        <f>SUM(Q88:Q94)+SUM(R88:R94)</f>
        <v>21</v>
      </c>
      <c r="AC16" s="11">
        <f>100*SUM(R88:R94)/AB16</f>
        <v>76.19047619047619</v>
      </c>
    </row>
    <row r="17" spans="1:29" ht="15">
      <c r="A17" s="17">
        <v>32760</v>
      </c>
      <c r="B17"/>
      <c r="C17" s="12">
        <v>2</v>
      </c>
      <c r="D17" s="12">
        <v>1</v>
      </c>
      <c r="E17" s="12">
        <v>6</v>
      </c>
      <c r="F17"/>
      <c r="G17" s="12">
        <v>2</v>
      </c>
      <c r="H17" s="12">
        <v>5</v>
      </c>
      <c r="I17" s="12">
        <v>6</v>
      </c>
      <c r="J17" s="9">
        <f t="shared" si="0"/>
        <v>5</v>
      </c>
      <c r="K17" s="9">
        <f t="shared" si="1"/>
        <v>9</v>
      </c>
      <c r="L17" s="9">
        <f t="shared" si="7"/>
        <v>23</v>
      </c>
      <c r="M17" s="9">
        <f t="shared" si="7"/>
        <v>42</v>
      </c>
      <c r="N17" s="5">
        <f t="shared" si="2"/>
        <v>6.1916932907348246</v>
      </c>
      <c r="O17" s="11">
        <f t="shared" si="8"/>
        <v>28.747147421268828</v>
      </c>
      <c r="P17" s="5">
        <f t="shared" si="3"/>
        <v>2.9666818804198996</v>
      </c>
      <c r="Q17" s="9">
        <f t="shared" si="4"/>
        <v>4</v>
      </c>
      <c r="R17" s="9">
        <f t="shared" si="5"/>
        <v>18</v>
      </c>
      <c r="T17" s="8"/>
      <c r="X17"/>
      <c r="Y17" s="8" t="s">
        <v>56</v>
      </c>
      <c r="Z17" s="11">
        <f>SUM(N95:N101)</f>
        <v>3.0958466453674123</v>
      </c>
      <c r="AA17" s="5">
        <f t="shared" si="6"/>
        <v>0.31948881789137384</v>
      </c>
      <c r="AB17" s="11">
        <f>SUM(Q95:Q101)+SUM(R95:R101)</f>
        <v>9</v>
      </c>
      <c r="AC17" s="11">
        <f>100*SUM(R95:R101)/AB17</f>
        <v>88.88888888888889</v>
      </c>
    </row>
    <row r="18" spans="1:27" ht="15">
      <c r="A18" s="17">
        <v>32761</v>
      </c>
      <c r="B18"/>
      <c r="C18" s="12">
        <v>1</v>
      </c>
      <c r="D18" s="12">
        <v>2</v>
      </c>
      <c r="E18" s="12">
        <v>6</v>
      </c>
      <c r="F18" s="12">
        <v>2</v>
      </c>
      <c r="G18"/>
      <c r="H18" s="12">
        <v>5</v>
      </c>
      <c r="I18" s="12">
        <v>14</v>
      </c>
      <c r="J18" s="9">
        <f t="shared" si="0"/>
        <v>7</v>
      </c>
      <c r="K18" s="9">
        <f t="shared" si="1"/>
        <v>17</v>
      </c>
      <c r="L18" s="9">
        <f t="shared" si="7"/>
        <v>30</v>
      </c>
      <c r="M18" s="9">
        <f t="shared" si="7"/>
        <v>59</v>
      </c>
      <c r="N18" s="5">
        <f t="shared" si="2"/>
        <v>10.614331355545414</v>
      </c>
      <c r="O18" s="11">
        <f t="shared" si="8"/>
        <v>39.36147877681424</v>
      </c>
      <c r="P18" s="5">
        <f t="shared" si="3"/>
        <v>4.0620721131903235</v>
      </c>
      <c r="Q18" s="9">
        <f t="shared" si="4"/>
        <v>3</v>
      </c>
      <c r="R18" s="9">
        <f t="shared" si="5"/>
        <v>27</v>
      </c>
      <c r="T18" s="8"/>
      <c r="Y18" s="8" t="s">
        <v>57</v>
      </c>
      <c r="Z18" s="9">
        <f>SUM(Z4:Z17)</f>
        <v>969</v>
      </c>
      <c r="AA18" s="9">
        <f>SUM(AA4:AA17)</f>
        <v>99.99999999999999</v>
      </c>
    </row>
    <row r="19" spans="1:29" ht="15">
      <c r="A19" s="17">
        <v>32762</v>
      </c>
      <c r="B19" s="12">
        <v>1</v>
      </c>
      <c r="C19"/>
      <c r="D19" s="12">
        <v>4</v>
      </c>
      <c r="E19" s="12">
        <v>7</v>
      </c>
      <c r="F19" s="12">
        <v>1</v>
      </c>
      <c r="G19" s="12">
        <v>1</v>
      </c>
      <c r="H19" s="12">
        <v>7</v>
      </c>
      <c r="I19" s="12">
        <v>11</v>
      </c>
      <c r="J19" s="9">
        <f t="shared" si="0"/>
        <v>10</v>
      </c>
      <c r="K19" s="9">
        <f t="shared" si="1"/>
        <v>16</v>
      </c>
      <c r="L19" s="9">
        <f t="shared" si="7"/>
        <v>40</v>
      </c>
      <c r="M19" s="9">
        <f t="shared" si="7"/>
        <v>75</v>
      </c>
      <c r="N19" s="5">
        <f t="shared" si="2"/>
        <v>11.49885896850753</v>
      </c>
      <c r="O19" s="11">
        <f t="shared" si="8"/>
        <v>50.86033774532177</v>
      </c>
      <c r="P19" s="5">
        <f t="shared" si="3"/>
        <v>5.248744865358285</v>
      </c>
      <c r="Q19" s="9">
        <f t="shared" si="4"/>
        <v>3</v>
      </c>
      <c r="R19" s="9">
        <f t="shared" si="5"/>
        <v>29</v>
      </c>
      <c r="X19"/>
      <c r="Y19"/>
      <c r="Z19"/>
      <c r="AA19"/>
      <c r="AB19"/>
      <c r="AC19"/>
    </row>
    <row r="20" spans="1:20" ht="15">
      <c r="A20" s="17">
        <v>32763</v>
      </c>
      <c r="B20" s="12">
        <v>2</v>
      </c>
      <c r="C20" s="12">
        <v>1</v>
      </c>
      <c r="D20" s="12">
        <v>5</v>
      </c>
      <c r="E20" s="12">
        <v>7</v>
      </c>
      <c r="F20"/>
      <c r="G20" s="12">
        <v>1</v>
      </c>
      <c r="H20" s="12">
        <v>4</v>
      </c>
      <c r="I20" s="12">
        <v>8</v>
      </c>
      <c r="J20" s="9">
        <f t="shared" si="0"/>
        <v>9</v>
      </c>
      <c r="K20" s="9">
        <f t="shared" si="1"/>
        <v>11</v>
      </c>
      <c r="L20" s="9">
        <f t="shared" si="7"/>
        <v>49</v>
      </c>
      <c r="M20" s="9">
        <f t="shared" si="7"/>
        <v>86</v>
      </c>
      <c r="N20" s="5">
        <f t="shared" si="2"/>
        <v>8.845276129621178</v>
      </c>
      <c r="O20" s="11">
        <f t="shared" si="8"/>
        <v>59.70561387494295</v>
      </c>
      <c r="P20" s="5">
        <f t="shared" si="3"/>
        <v>6.161570059333638</v>
      </c>
      <c r="Q20" s="9">
        <f t="shared" si="4"/>
        <v>4</v>
      </c>
      <c r="R20" s="9">
        <f t="shared" si="5"/>
        <v>24</v>
      </c>
      <c r="T20" s="8"/>
    </row>
    <row r="21" spans="1:25" ht="15">
      <c r="A21" s="17">
        <v>32764</v>
      </c>
      <c r="B21"/>
      <c r="C21" s="12">
        <v>3</v>
      </c>
      <c r="D21" s="12">
        <v>4</v>
      </c>
      <c r="E21" s="12">
        <v>8</v>
      </c>
      <c r="F21" s="12">
        <v>1</v>
      </c>
      <c r="G21"/>
      <c r="H21" s="12">
        <v>7</v>
      </c>
      <c r="I21" s="12">
        <v>9</v>
      </c>
      <c r="J21" s="9">
        <f t="shared" si="0"/>
        <v>9</v>
      </c>
      <c r="K21" s="9">
        <f t="shared" si="1"/>
        <v>15</v>
      </c>
      <c r="L21" s="9">
        <f t="shared" si="7"/>
        <v>58</v>
      </c>
      <c r="M21" s="9">
        <f t="shared" si="7"/>
        <v>101</v>
      </c>
      <c r="N21" s="5">
        <f t="shared" si="2"/>
        <v>10.614331355545414</v>
      </c>
      <c r="O21" s="11">
        <f t="shared" si="8"/>
        <v>70.31994523048836</v>
      </c>
      <c r="P21" s="5">
        <f t="shared" si="3"/>
        <v>7.256960292104061</v>
      </c>
      <c r="Q21" s="9">
        <f t="shared" si="4"/>
        <v>4</v>
      </c>
      <c r="R21" s="9">
        <f t="shared" si="5"/>
        <v>28</v>
      </c>
      <c r="T21" s="8"/>
      <c r="X21"/>
      <c r="Y21"/>
    </row>
    <row r="22" spans="1:25" ht="15">
      <c r="A22" s="17">
        <v>32765</v>
      </c>
      <c r="B22"/>
      <c r="C22"/>
      <c r="D22" s="12">
        <v>7</v>
      </c>
      <c r="E22" s="12">
        <v>13</v>
      </c>
      <c r="F22"/>
      <c r="G22"/>
      <c r="H22" s="12">
        <v>5</v>
      </c>
      <c r="I22" s="12">
        <v>14</v>
      </c>
      <c r="J22" s="9">
        <f t="shared" si="0"/>
        <v>20</v>
      </c>
      <c r="K22" s="9">
        <f t="shared" si="1"/>
        <v>19</v>
      </c>
      <c r="L22" s="9">
        <f t="shared" si="7"/>
        <v>78</v>
      </c>
      <c r="M22" s="9">
        <f t="shared" si="7"/>
        <v>120</v>
      </c>
      <c r="N22" s="5">
        <f t="shared" si="2"/>
        <v>17.248288452761297</v>
      </c>
      <c r="O22" s="11">
        <f t="shared" si="8"/>
        <v>87.56823368324966</v>
      </c>
      <c r="P22" s="5">
        <f t="shared" si="3"/>
        <v>9.036969420356002</v>
      </c>
      <c r="Q22" s="9">
        <f t="shared" si="4"/>
        <v>0</v>
      </c>
      <c r="R22" s="9">
        <f t="shared" si="5"/>
        <v>39</v>
      </c>
      <c r="X22"/>
      <c r="Y22"/>
    </row>
    <row r="23" spans="1:25" ht="15">
      <c r="A23" s="17">
        <v>32766</v>
      </c>
      <c r="B23"/>
      <c r="C23"/>
      <c r="D23" s="12">
        <v>3</v>
      </c>
      <c r="E23" s="12">
        <v>9</v>
      </c>
      <c r="F23"/>
      <c r="G23" s="12">
        <v>1</v>
      </c>
      <c r="H23" s="12">
        <v>14</v>
      </c>
      <c r="I23" s="12">
        <v>21</v>
      </c>
      <c r="J23" s="9">
        <f t="shared" si="0"/>
        <v>12</v>
      </c>
      <c r="K23" s="9">
        <f t="shared" si="1"/>
        <v>34</v>
      </c>
      <c r="L23" s="9">
        <f t="shared" si="7"/>
        <v>90</v>
      </c>
      <c r="M23" s="9">
        <f t="shared" si="7"/>
        <v>154</v>
      </c>
      <c r="N23" s="5">
        <f t="shared" si="2"/>
        <v>20.34413509812871</v>
      </c>
      <c r="O23" s="11">
        <f t="shared" si="8"/>
        <v>107.91236878137838</v>
      </c>
      <c r="P23" s="5">
        <f t="shared" si="3"/>
        <v>11.136467366499316</v>
      </c>
      <c r="Q23" s="9">
        <f t="shared" si="4"/>
        <v>1</v>
      </c>
      <c r="R23" s="9">
        <f t="shared" si="5"/>
        <v>47</v>
      </c>
      <c r="T23" s="8"/>
      <c r="X23"/>
      <c r="Y23"/>
    </row>
    <row r="24" spans="1:25" ht="15">
      <c r="A24" s="17">
        <v>32767</v>
      </c>
      <c r="B24" s="12">
        <v>2</v>
      </c>
      <c r="C24"/>
      <c r="D24" s="12">
        <v>6</v>
      </c>
      <c r="E24" s="12">
        <v>19</v>
      </c>
      <c r="F24" s="12">
        <v>1</v>
      </c>
      <c r="G24" s="12">
        <v>1</v>
      </c>
      <c r="H24" s="12">
        <v>9</v>
      </c>
      <c r="I24" s="12">
        <v>13</v>
      </c>
      <c r="J24" s="9">
        <f t="shared" si="0"/>
        <v>23</v>
      </c>
      <c r="K24" s="9">
        <f t="shared" si="1"/>
        <v>20</v>
      </c>
      <c r="L24" s="9">
        <f t="shared" si="7"/>
        <v>113</v>
      </c>
      <c r="M24" s="9">
        <f t="shared" si="7"/>
        <v>174</v>
      </c>
      <c r="N24" s="5">
        <f t="shared" si="2"/>
        <v>19.01734367868553</v>
      </c>
      <c r="O24" s="11">
        <f t="shared" si="8"/>
        <v>126.92971246006391</v>
      </c>
      <c r="P24" s="5">
        <f t="shared" si="3"/>
        <v>13.099041533546327</v>
      </c>
      <c r="Q24" s="9">
        <f t="shared" si="4"/>
        <v>4</v>
      </c>
      <c r="R24" s="9">
        <f t="shared" si="5"/>
        <v>47</v>
      </c>
      <c r="T24" s="8"/>
      <c r="X24"/>
      <c r="Y24"/>
    </row>
    <row r="25" spans="1:25" ht="15">
      <c r="A25" s="17">
        <v>32768</v>
      </c>
      <c r="B25"/>
      <c r="C25"/>
      <c r="D25" s="12">
        <v>7</v>
      </c>
      <c r="E25" s="12">
        <v>3</v>
      </c>
      <c r="F25"/>
      <c r="G25" s="12">
        <v>2</v>
      </c>
      <c r="H25" s="12">
        <v>10</v>
      </c>
      <c r="I25" s="12">
        <v>10</v>
      </c>
      <c r="J25" s="9">
        <f t="shared" si="0"/>
        <v>10</v>
      </c>
      <c r="K25" s="9">
        <f t="shared" si="1"/>
        <v>18</v>
      </c>
      <c r="L25" s="9">
        <f aca="true" t="shared" si="9" ref="L25:M44">L24+J25</f>
        <v>123</v>
      </c>
      <c r="M25" s="9">
        <f t="shared" si="9"/>
        <v>192</v>
      </c>
      <c r="N25" s="5">
        <f t="shared" si="2"/>
        <v>12.383386581469649</v>
      </c>
      <c r="O25" s="11">
        <f t="shared" si="8"/>
        <v>139.31309904153355</v>
      </c>
      <c r="P25" s="5">
        <f t="shared" si="3"/>
        <v>14.37699680511182</v>
      </c>
      <c r="Q25" s="9">
        <f t="shared" si="4"/>
        <v>2</v>
      </c>
      <c r="R25" s="9">
        <f t="shared" si="5"/>
        <v>30</v>
      </c>
      <c r="S25" s="8" t="s">
        <v>58</v>
      </c>
      <c r="X25"/>
      <c r="Y25"/>
    </row>
    <row r="26" spans="1:25" ht="15">
      <c r="A26" s="17">
        <v>32769</v>
      </c>
      <c r="B26"/>
      <c r="C26" s="12">
        <v>1</v>
      </c>
      <c r="D26" s="12">
        <v>11</v>
      </c>
      <c r="E26" s="12">
        <v>7</v>
      </c>
      <c r="F26"/>
      <c r="G26"/>
      <c r="H26" s="12">
        <v>8</v>
      </c>
      <c r="I26" s="12">
        <v>8</v>
      </c>
      <c r="J26" s="9">
        <f t="shared" si="0"/>
        <v>17</v>
      </c>
      <c r="K26" s="9">
        <f t="shared" si="1"/>
        <v>16</v>
      </c>
      <c r="L26" s="9">
        <f t="shared" si="9"/>
        <v>140</v>
      </c>
      <c r="M26" s="9">
        <f t="shared" si="9"/>
        <v>208</v>
      </c>
      <c r="N26" s="5">
        <f t="shared" si="2"/>
        <v>14.594705613874943</v>
      </c>
      <c r="O26" s="11">
        <f t="shared" si="8"/>
        <v>153.90780465540848</v>
      </c>
      <c r="P26" s="5">
        <f t="shared" si="3"/>
        <v>15.883158375171154</v>
      </c>
      <c r="Q26" s="9">
        <f t="shared" si="4"/>
        <v>1</v>
      </c>
      <c r="R26" s="9">
        <f t="shared" si="5"/>
        <v>34</v>
      </c>
      <c r="T26" s="8"/>
      <c r="X26"/>
      <c r="Y26"/>
    </row>
    <row r="27" spans="1:25" ht="15">
      <c r="A27" s="17">
        <v>32770</v>
      </c>
      <c r="B27"/>
      <c r="C27"/>
      <c r="D27" s="12">
        <v>12</v>
      </c>
      <c r="E27" s="12">
        <v>6</v>
      </c>
      <c r="F27"/>
      <c r="G27"/>
      <c r="H27" s="12">
        <v>15</v>
      </c>
      <c r="I27" s="12">
        <v>8</v>
      </c>
      <c r="J27" s="9">
        <f t="shared" si="0"/>
        <v>18</v>
      </c>
      <c r="K27" s="9">
        <f t="shared" si="1"/>
        <v>23</v>
      </c>
      <c r="L27" s="9">
        <f t="shared" si="9"/>
        <v>158</v>
      </c>
      <c r="M27" s="9">
        <f t="shared" si="9"/>
        <v>231</v>
      </c>
      <c r="N27" s="5">
        <f t="shared" si="2"/>
        <v>18.132816065723414</v>
      </c>
      <c r="O27" s="11">
        <f t="shared" si="8"/>
        <v>172.0406207211319</v>
      </c>
      <c r="P27" s="5">
        <f t="shared" si="3"/>
        <v>17.754450022820627</v>
      </c>
      <c r="Q27" s="9">
        <f t="shared" si="4"/>
        <v>0</v>
      </c>
      <c r="R27" s="9">
        <f t="shared" si="5"/>
        <v>41</v>
      </c>
      <c r="T27" s="8"/>
      <c r="X27"/>
      <c r="Y27"/>
    </row>
    <row r="28" spans="1:20" ht="15">
      <c r="A28" s="17">
        <v>32771</v>
      </c>
      <c r="B28"/>
      <c r="C28"/>
      <c r="D28" s="12">
        <v>21</v>
      </c>
      <c r="E28" s="12">
        <v>17</v>
      </c>
      <c r="F28" s="12">
        <v>1</v>
      </c>
      <c r="G28"/>
      <c r="H28" s="12">
        <v>19</v>
      </c>
      <c r="I28" s="12">
        <v>22</v>
      </c>
      <c r="J28" s="9">
        <f t="shared" si="0"/>
        <v>38</v>
      </c>
      <c r="K28" s="9">
        <f t="shared" si="1"/>
        <v>40</v>
      </c>
      <c r="L28" s="9">
        <f t="shared" si="9"/>
        <v>196</v>
      </c>
      <c r="M28" s="9">
        <f t="shared" si="9"/>
        <v>271</v>
      </c>
      <c r="N28" s="5">
        <f t="shared" si="2"/>
        <v>34.496576905522595</v>
      </c>
      <c r="O28" s="11">
        <f t="shared" si="8"/>
        <v>206.5371976266545</v>
      </c>
      <c r="P28" s="5">
        <f t="shared" si="3"/>
        <v>21.314468279324508</v>
      </c>
      <c r="Q28" s="9">
        <f t="shared" si="4"/>
        <v>1</v>
      </c>
      <c r="R28" s="9">
        <f t="shared" si="5"/>
        <v>79</v>
      </c>
      <c r="T28" s="8"/>
    </row>
    <row r="29" spans="1:18" ht="15">
      <c r="A29" s="17">
        <v>32772</v>
      </c>
      <c r="B29"/>
      <c r="C29" s="12">
        <v>1</v>
      </c>
      <c r="D29" s="12">
        <v>17</v>
      </c>
      <c r="E29" s="12">
        <v>14</v>
      </c>
      <c r="F29" s="12">
        <v>1</v>
      </c>
      <c r="G29"/>
      <c r="H29" s="12">
        <v>15</v>
      </c>
      <c r="I29" s="12">
        <v>18</v>
      </c>
      <c r="J29" s="9">
        <f t="shared" si="0"/>
        <v>30</v>
      </c>
      <c r="K29" s="9">
        <f t="shared" si="1"/>
        <v>32</v>
      </c>
      <c r="L29" s="9">
        <f t="shared" si="9"/>
        <v>226</v>
      </c>
      <c r="M29" s="9">
        <f t="shared" si="9"/>
        <v>303</v>
      </c>
      <c r="N29" s="5">
        <f t="shared" si="2"/>
        <v>27.420356001825652</v>
      </c>
      <c r="O29" s="11">
        <f t="shared" si="8"/>
        <v>233.95755362848013</v>
      </c>
      <c r="P29" s="5">
        <f t="shared" si="3"/>
        <v>24.144226380648103</v>
      </c>
      <c r="Q29" s="9">
        <f t="shared" si="4"/>
        <v>2</v>
      </c>
      <c r="R29" s="9">
        <f t="shared" si="5"/>
        <v>64</v>
      </c>
    </row>
    <row r="30" spans="1:20" ht="15">
      <c r="A30" s="17">
        <v>32773</v>
      </c>
      <c r="B30"/>
      <c r="C30"/>
      <c r="D30" s="12">
        <v>30</v>
      </c>
      <c r="E30" s="12">
        <v>18</v>
      </c>
      <c r="F30"/>
      <c r="G30"/>
      <c r="H30" s="12">
        <v>26</v>
      </c>
      <c r="I30" s="12">
        <v>21</v>
      </c>
      <c r="J30" s="9">
        <f t="shared" si="0"/>
        <v>48</v>
      </c>
      <c r="K30" s="9">
        <f t="shared" si="1"/>
        <v>47</v>
      </c>
      <c r="L30" s="9">
        <f t="shared" si="9"/>
        <v>274</v>
      </c>
      <c r="M30" s="9">
        <f t="shared" si="9"/>
        <v>350</v>
      </c>
      <c r="N30" s="5">
        <f t="shared" si="2"/>
        <v>42.015061615700596</v>
      </c>
      <c r="O30" s="11">
        <f t="shared" si="8"/>
        <v>275.9726152441807</v>
      </c>
      <c r="P30" s="5">
        <f t="shared" si="3"/>
        <v>28.48014605203103</v>
      </c>
      <c r="Q30" s="9">
        <f t="shared" si="4"/>
        <v>0</v>
      </c>
      <c r="R30" s="9">
        <f t="shared" si="5"/>
        <v>95</v>
      </c>
      <c r="T30" s="8"/>
    </row>
    <row r="31" spans="1:20" ht="15">
      <c r="A31" s="17">
        <v>32774</v>
      </c>
      <c r="B31"/>
      <c r="C31"/>
      <c r="D31" s="12">
        <v>25</v>
      </c>
      <c r="E31" s="12">
        <v>22</v>
      </c>
      <c r="F31" s="12">
        <v>1</v>
      </c>
      <c r="G31"/>
      <c r="H31" s="12">
        <v>36</v>
      </c>
      <c r="I31" s="12">
        <v>20</v>
      </c>
      <c r="J31" s="9">
        <f t="shared" si="0"/>
        <v>47</v>
      </c>
      <c r="K31" s="9">
        <f t="shared" si="1"/>
        <v>55</v>
      </c>
      <c r="L31" s="9">
        <f t="shared" si="9"/>
        <v>321</v>
      </c>
      <c r="M31" s="9">
        <f t="shared" si="9"/>
        <v>405</v>
      </c>
      <c r="N31" s="5">
        <f t="shared" si="2"/>
        <v>45.110908261068005</v>
      </c>
      <c r="O31" s="11">
        <f t="shared" si="8"/>
        <v>321.0835235052487</v>
      </c>
      <c r="P31" s="5">
        <f t="shared" si="3"/>
        <v>33.13555454130534</v>
      </c>
      <c r="Q31" s="9">
        <f t="shared" si="4"/>
        <v>1</v>
      </c>
      <c r="R31" s="9">
        <f t="shared" si="5"/>
        <v>103</v>
      </c>
      <c r="T31" s="8"/>
    </row>
    <row r="32" spans="1:18" ht="15">
      <c r="A32" s="17">
        <v>32775</v>
      </c>
      <c r="B32"/>
      <c r="C32"/>
      <c r="D32" s="12">
        <v>27</v>
      </c>
      <c r="E32" s="12">
        <v>22</v>
      </c>
      <c r="F32"/>
      <c r="G32"/>
      <c r="H32" s="12">
        <v>23</v>
      </c>
      <c r="I32" s="12">
        <v>21</v>
      </c>
      <c r="J32" s="9">
        <f t="shared" si="0"/>
        <v>49</v>
      </c>
      <c r="K32" s="9">
        <f t="shared" si="1"/>
        <v>44</v>
      </c>
      <c r="L32" s="9">
        <f t="shared" si="9"/>
        <v>370</v>
      </c>
      <c r="M32" s="9">
        <f t="shared" si="9"/>
        <v>449</v>
      </c>
      <c r="N32" s="5">
        <f t="shared" si="2"/>
        <v>41.13053400273848</v>
      </c>
      <c r="O32" s="11">
        <f t="shared" si="8"/>
        <v>362.2140575079872</v>
      </c>
      <c r="P32" s="5">
        <f t="shared" si="3"/>
        <v>37.38019169329073</v>
      </c>
      <c r="Q32" s="9">
        <f t="shared" si="4"/>
        <v>0</v>
      </c>
      <c r="R32" s="9">
        <f t="shared" si="5"/>
        <v>93</v>
      </c>
    </row>
    <row r="33" spans="1:18" ht="15">
      <c r="A33" s="17">
        <v>32776</v>
      </c>
      <c r="B33" s="12">
        <v>1</v>
      </c>
      <c r="C33"/>
      <c r="D33" s="12">
        <v>13</v>
      </c>
      <c r="E33" s="12">
        <v>4</v>
      </c>
      <c r="F33"/>
      <c r="G33"/>
      <c r="H33" s="12">
        <v>12</v>
      </c>
      <c r="I33" s="12">
        <v>6</v>
      </c>
      <c r="J33" s="9">
        <f t="shared" si="0"/>
        <v>16</v>
      </c>
      <c r="K33" s="9">
        <f t="shared" si="1"/>
        <v>18</v>
      </c>
      <c r="L33" s="9">
        <f t="shared" si="9"/>
        <v>386</v>
      </c>
      <c r="M33" s="9">
        <f t="shared" si="9"/>
        <v>467</v>
      </c>
      <c r="N33" s="5">
        <f t="shared" si="2"/>
        <v>15.036969420356002</v>
      </c>
      <c r="O33" s="11">
        <f t="shared" si="8"/>
        <v>377.2510269283432</v>
      </c>
      <c r="P33" s="5">
        <f t="shared" si="3"/>
        <v>38.931994523048836</v>
      </c>
      <c r="Q33" s="9">
        <f t="shared" si="4"/>
        <v>1</v>
      </c>
      <c r="R33" s="9">
        <f t="shared" si="5"/>
        <v>35</v>
      </c>
    </row>
    <row r="34" spans="1:18" ht="15">
      <c r="A34" s="17">
        <v>32777</v>
      </c>
      <c r="B34"/>
      <c r="C34"/>
      <c r="D34" s="12">
        <v>9</v>
      </c>
      <c r="E34" s="12">
        <v>6</v>
      </c>
      <c r="F34"/>
      <c r="G34"/>
      <c r="H34" s="12">
        <v>21</v>
      </c>
      <c r="I34" s="12">
        <v>15</v>
      </c>
      <c r="J34" s="9">
        <f t="shared" si="0"/>
        <v>15</v>
      </c>
      <c r="K34" s="9">
        <f t="shared" si="1"/>
        <v>36</v>
      </c>
      <c r="L34" s="9">
        <f t="shared" si="9"/>
        <v>401</v>
      </c>
      <c r="M34" s="9">
        <f t="shared" si="9"/>
        <v>503</v>
      </c>
      <c r="N34" s="5">
        <f t="shared" si="2"/>
        <v>22.555454130534002</v>
      </c>
      <c r="O34" s="11">
        <f t="shared" si="8"/>
        <v>399.80648105887724</v>
      </c>
      <c r="P34" s="5">
        <f t="shared" si="3"/>
        <v>41.25969876768599</v>
      </c>
      <c r="Q34" s="9">
        <f t="shared" si="4"/>
        <v>0</v>
      </c>
      <c r="R34" s="9">
        <f t="shared" si="5"/>
        <v>51</v>
      </c>
    </row>
    <row r="35" spans="1:18" ht="15">
      <c r="A35" s="17">
        <v>32778</v>
      </c>
      <c r="B35"/>
      <c r="C35"/>
      <c r="D35" s="12">
        <v>8</v>
      </c>
      <c r="E35" s="12">
        <v>7</v>
      </c>
      <c r="F35" s="12">
        <v>2</v>
      </c>
      <c r="G35"/>
      <c r="H35" s="12">
        <v>8</v>
      </c>
      <c r="I35" s="12">
        <v>3</v>
      </c>
      <c r="J35" s="9">
        <f t="shared" si="0"/>
        <v>15</v>
      </c>
      <c r="K35" s="9">
        <f t="shared" si="1"/>
        <v>9</v>
      </c>
      <c r="L35" s="9">
        <f t="shared" si="9"/>
        <v>416</v>
      </c>
      <c r="M35" s="9">
        <f t="shared" si="9"/>
        <v>512</v>
      </c>
      <c r="N35" s="5">
        <f t="shared" si="2"/>
        <v>10.614331355545414</v>
      </c>
      <c r="O35" s="11">
        <f t="shared" si="8"/>
        <v>410.42081241442264</v>
      </c>
      <c r="P35" s="5">
        <f t="shared" si="3"/>
        <v>42.35508900045641</v>
      </c>
      <c r="Q35" s="9">
        <f t="shared" si="4"/>
        <v>2</v>
      </c>
      <c r="R35" s="9">
        <f t="shared" si="5"/>
        <v>26</v>
      </c>
    </row>
    <row r="36" spans="1:18" ht="15">
      <c r="A36" s="17">
        <v>32779</v>
      </c>
      <c r="B36"/>
      <c r="C36" s="12">
        <v>2</v>
      </c>
      <c r="D36" s="12">
        <v>2</v>
      </c>
      <c r="E36" s="12">
        <v>6</v>
      </c>
      <c r="F36"/>
      <c r="G36"/>
      <c r="H36" s="12">
        <v>2</v>
      </c>
      <c r="I36" s="12">
        <v>7</v>
      </c>
      <c r="J36" s="9">
        <f aca="true" t="shared" si="10" ref="J36:J67">-B36-C36+D36+E36</f>
        <v>6</v>
      </c>
      <c r="K36" s="9">
        <f aca="true" t="shared" si="11" ref="K36:K67">-F36-G36+H36+I36</f>
        <v>9</v>
      </c>
      <c r="L36" s="9">
        <f t="shared" si="9"/>
        <v>422</v>
      </c>
      <c r="M36" s="9">
        <f t="shared" si="9"/>
        <v>521</v>
      </c>
      <c r="N36" s="5">
        <f aca="true" t="shared" si="12" ref="N36:N67">(+J36+K36)*($J$103/($J$103+$K$103))</f>
        <v>6.633957097215884</v>
      </c>
      <c r="O36" s="11">
        <f t="shared" si="8"/>
        <v>417.05476951163854</v>
      </c>
      <c r="P36" s="5">
        <f aca="true" t="shared" si="13" ref="P36:P67">O36*100/$N$103</f>
        <v>43.03970789593793</v>
      </c>
      <c r="Q36" s="9">
        <f aca="true" t="shared" si="14" ref="Q36:Q67">+B36+C36+F36+G36</f>
        <v>2</v>
      </c>
      <c r="R36" s="9">
        <f aca="true" t="shared" si="15" ref="R36:R67">D36+E36+H36+I36</f>
        <v>17</v>
      </c>
    </row>
    <row r="37" spans="1:18" ht="15">
      <c r="A37" s="17">
        <v>32780</v>
      </c>
      <c r="B37"/>
      <c r="C37" s="12">
        <v>1</v>
      </c>
      <c r="D37" s="12">
        <v>9</v>
      </c>
      <c r="E37" s="12">
        <v>6</v>
      </c>
      <c r="F37"/>
      <c r="G37"/>
      <c r="H37" s="12">
        <v>6</v>
      </c>
      <c r="I37" s="12">
        <v>13</v>
      </c>
      <c r="J37" s="9">
        <f t="shared" si="10"/>
        <v>14</v>
      </c>
      <c r="K37" s="9">
        <f t="shared" si="11"/>
        <v>19</v>
      </c>
      <c r="L37" s="9">
        <f t="shared" si="9"/>
        <v>436</v>
      </c>
      <c r="M37" s="9">
        <f t="shared" si="9"/>
        <v>540</v>
      </c>
      <c r="N37" s="5">
        <f t="shared" si="12"/>
        <v>14.594705613874943</v>
      </c>
      <c r="O37" s="11">
        <f aca="true" t="shared" si="16" ref="O37:O68">O36+N37</f>
        <v>431.6494751255135</v>
      </c>
      <c r="P37" s="5">
        <f t="shared" si="13"/>
        <v>44.545869465997264</v>
      </c>
      <c r="Q37" s="9">
        <f t="shared" si="14"/>
        <v>1</v>
      </c>
      <c r="R37" s="9">
        <f t="shared" si="15"/>
        <v>34</v>
      </c>
    </row>
    <row r="38" spans="1:18" ht="15">
      <c r="A38" s="17">
        <v>32781</v>
      </c>
      <c r="B38"/>
      <c r="C38"/>
      <c r="D38" s="12">
        <v>2</v>
      </c>
      <c r="E38" s="12">
        <v>8</v>
      </c>
      <c r="F38"/>
      <c r="G38"/>
      <c r="H38" s="12">
        <v>2</v>
      </c>
      <c r="I38" s="12">
        <v>5</v>
      </c>
      <c r="J38" s="9">
        <f t="shared" si="10"/>
        <v>10</v>
      </c>
      <c r="K38" s="9">
        <f t="shared" si="11"/>
        <v>7</v>
      </c>
      <c r="L38" s="9">
        <f t="shared" si="9"/>
        <v>446</v>
      </c>
      <c r="M38" s="9">
        <f t="shared" si="9"/>
        <v>547</v>
      </c>
      <c r="N38" s="5">
        <f t="shared" si="12"/>
        <v>7.518484710178001</v>
      </c>
      <c r="O38" s="11">
        <f t="shared" si="16"/>
        <v>439.1679598356915</v>
      </c>
      <c r="P38" s="5">
        <f t="shared" si="13"/>
        <v>45.321770880876315</v>
      </c>
      <c r="Q38" s="9">
        <f t="shared" si="14"/>
        <v>0</v>
      </c>
      <c r="R38" s="9">
        <f t="shared" si="15"/>
        <v>17</v>
      </c>
    </row>
    <row r="39" spans="1:19" ht="15">
      <c r="A39" s="17">
        <v>32782</v>
      </c>
      <c r="B39"/>
      <c r="C39"/>
      <c r="D39" s="12">
        <v>7</v>
      </c>
      <c r="E39" s="12">
        <v>29</v>
      </c>
      <c r="F39"/>
      <c r="G39"/>
      <c r="H39" s="12">
        <v>18</v>
      </c>
      <c r="I39" s="12">
        <v>20</v>
      </c>
      <c r="J39" s="9">
        <f t="shared" si="10"/>
        <v>36</v>
      </c>
      <c r="K39" s="9">
        <f t="shared" si="11"/>
        <v>38</v>
      </c>
      <c r="L39" s="9">
        <f t="shared" si="9"/>
        <v>482</v>
      </c>
      <c r="M39" s="9">
        <f t="shared" si="9"/>
        <v>585</v>
      </c>
      <c r="N39" s="5">
        <f t="shared" si="12"/>
        <v>32.72752167959836</v>
      </c>
      <c r="O39" s="11">
        <f t="shared" si="16"/>
        <v>471.8954815152898</v>
      </c>
      <c r="P39" s="5">
        <f t="shared" si="13"/>
        <v>48.69922409858512</v>
      </c>
      <c r="Q39" s="9">
        <f t="shared" si="14"/>
        <v>0</v>
      </c>
      <c r="R39" s="9">
        <f t="shared" si="15"/>
        <v>74</v>
      </c>
      <c r="S39" s="8" t="s">
        <v>61</v>
      </c>
    </row>
    <row r="40" spans="1:18" ht="15">
      <c r="A40" s="17">
        <v>32783</v>
      </c>
      <c r="B40"/>
      <c r="C40"/>
      <c r="D40" s="12">
        <v>36</v>
      </c>
      <c r="E40" s="12">
        <v>48</v>
      </c>
      <c r="F40"/>
      <c r="G40" s="12">
        <v>1</v>
      </c>
      <c r="H40" s="12">
        <v>40</v>
      </c>
      <c r="I40" s="12">
        <v>21</v>
      </c>
      <c r="J40" s="9">
        <f t="shared" si="10"/>
        <v>84</v>
      </c>
      <c r="K40" s="9">
        <f t="shared" si="11"/>
        <v>60</v>
      </c>
      <c r="L40" s="9">
        <f t="shared" si="9"/>
        <v>566</v>
      </c>
      <c r="M40" s="9">
        <f t="shared" si="9"/>
        <v>645</v>
      </c>
      <c r="N40" s="5">
        <f t="shared" si="12"/>
        <v>63.68598813327248</v>
      </c>
      <c r="O40" s="11">
        <f t="shared" si="16"/>
        <v>535.5814696485623</v>
      </c>
      <c r="P40" s="5">
        <f t="shared" si="13"/>
        <v>55.271565495207675</v>
      </c>
      <c r="Q40" s="9">
        <f t="shared" si="14"/>
        <v>1</v>
      </c>
      <c r="R40" s="9">
        <f t="shared" si="15"/>
        <v>145</v>
      </c>
    </row>
    <row r="41" spans="1:18" ht="15">
      <c r="A41" s="17">
        <v>32784</v>
      </c>
      <c r="B41"/>
      <c r="C41"/>
      <c r="D41" s="12">
        <v>3</v>
      </c>
      <c r="E41" s="12">
        <v>2</v>
      </c>
      <c r="F41"/>
      <c r="G41"/>
      <c r="H41" s="12">
        <v>4</v>
      </c>
      <c r="I41" s="12">
        <v>3</v>
      </c>
      <c r="J41" s="9">
        <f t="shared" si="10"/>
        <v>5</v>
      </c>
      <c r="K41" s="9">
        <f t="shared" si="11"/>
        <v>7</v>
      </c>
      <c r="L41" s="9">
        <f t="shared" si="9"/>
        <v>571</v>
      </c>
      <c r="M41" s="9">
        <f t="shared" si="9"/>
        <v>652</v>
      </c>
      <c r="N41" s="5">
        <f t="shared" si="12"/>
        <v>5.307165677772707</v>
      </c>
      <c r="O41" s="11">
        <f t="shared" si="16"/>
        <v>540.888635326335</v>
      </c>
      <c r="P41" s="5">
        <f t="shared" si="13"/>
        <v>55.81926061159288</v>
      </c>
      <c r="Q41" s="9">
        <f t="shared" si="14"/>
        <v>0</v>
      </c>
      <c r="R41" s="9">
        <f t="shared" si="15"/>
        <v>12</v>
      </c>
    </row>
    <row r="42" spans="1:18" ht="15">
      <c r="A42" s="17">
        <v>32785</v>
      </c>
      <c r="B42" s="12">
        <v>1</v>
      </c>
      <c r="C42"/>
      <c r="D42" s="12">
        <v>11</v>
      </c>
      <c r="E42" s="12">
        <v>10</v>
      </c>
      <c r="F42"/>
      <c r="G42" s="12">
        <v>1</v>
      </c>
      <c r="H42" s="12">
        <v>15</v>
      </c>
      <c r="I42" s="12">
        <v>13</v>
      </c>
      <c r="J42" s="9">
        <f t="shared" si="10"/>
        <v>20</v>
      </c>
      <c r="K42" s="9">
        <f t="shared" si="11"/>
        <v>27</v>
      </c>
      <c r="L42" s="9">
        <f t="shared" si="9"/>
        <v>591</v>
      </c>
      <c r="M42" s="9">
        <f t="shared" si="9"/>
        <v>679</v>
      </c>
      <c r="N42" s="5">
        <f t="shared" si="12"/>
        <v>20.78639890460977</v>
      </c>
      <c r="O42" s="11">
        <f t="shared" si="16"/>
        <v>561.6750342309448</v>
      </c>
      <c r="P42" s="5">
        <f t="shared" si="13"/>
        <v>57.964399817434966</v>
      </c>
      <c r="Q42" s="9">
        <f t="shared" si="14"/>
        <v>2</v>
      </c>
      <c r="R42" s="9">
        <f t="shared" si="15"/>
        <v>49</v>
      </c>
    </row>
    <row r="43" spans="1:18" ht="15">
      <c r="A43" s="17">
        <v>32786</v>
      </c>
      <c r="B43"/>
      <c r="C43"/>
      <c r="D43" s="12">
        <v>4</v>
      </c>
      <c r="E43" s="12">
        <v>5</v>
      </c>
      <c r="F43"/>
      <c r="G43"/>
      <c r="H43" s="12">
        <v>2</v>
      </c>
      <c r="I43" s="12">
        <v>4</v>
      </c>
      <c r="J43" s="9">
        <f t="shared" si="10"/>
        <v>9</v>
      </c>
      <c r="K43" s="9">
        <f t="shared" si="11"/>
        <v>6</v>
      </c>
      <c r="L43" s="9">
        <f t="shared" si="9"/>
        <v>600</v>
      </c>
      <c r="M43" s="9">
        <f t="shared" si="9"/>
        <v>685</v>
      </c>
      <c r="N43" s="5">
        <f t="shared" si="12"/>
        <v>6.633957097215884</v>
      </c>
      <c r="O43" s="11">
        <f t="shared" si="16"/>
        <v>568.3089913281607</v>
      </c>
      <c r="P43" s="5">
        <f t="shared" si="13"/>
        <v>58.64901871291648</v>
      </c>
      <c r="Q43" s="9">
        <f t="shared" si="14"/>
        <v>0</v>
      </c>
      <c r="R43" s="9">
        <f t="shared" si="15"/>
        <v>15</v>
      </c>
    </row>
    <row r="44" spans="1:18" ht="15">
      <c r="A44" s="17">
        <v>32787</v>
      </c>
      <c r="B44"/>
      <c r="C44"/>
      <c r="D44" s="12">
        <v>9</v>
      </c>
      <c r="E44" s="12">
        <v>5</v>
      </c>
      <c r="F44"/>
      <c r="G44" s="12">
        <v>1</v>
      </c>
      <c r="H44" s="12">
        <v>11</v>
      </c>
      <c r="I44" s="12">
        <v>6</v>
      </c>
      <c r="J44" s="9">
        <f t="shared" si="10"/>
        <v>14</v>
      </c>
      <c r="K44" s="9">
        <f t="shared" si="11"/>
        <v>16</v>
      </c>
      <c r="L44" s="9">
        <f t="shared" si="9"/>
        <v>614</v>
      </c>
      <c r="M44" s="9">
        <f t="shared" si="9"/>
        <v>701</v>
      </c>
      <c r="N44" s="5">
        <f t="shared" si="12"/>
        <v>13.267914194431768</v>
      </c>
      <c r="O44" s="11">
        <f t="shared" si="16"/>
        <v>581.5769055225925</v>
      </c>
      <c r="P44" s="5">
        <f t="shared" si="13"/>
        <v>60.01825650387951</v>
      </c>
      <c r="Q44" s="9">
        <f t="shared" si="14"/>
        <v>1</v>
      </c>
      <c r="R44" s="9">
        <f t="shared" si="15"/>
        <v>31</v>
      </c>
    </row>
    <row r="45" spans="1:18" ht="15">
      <c r="A45" s="17">
        <v>32788</v>
      </c>
      <c r="B45"/>
      <c r="C45"/>
      <c r="D45" s="12">
        <v>5</v>
      </c>
      <c r="E45" s="12">
        <v>6</v>
      </c>
      <c r="F45"/>
      <c r="G45"/>
      <c r="H45" s="12">
        <v>8</v>
      </c>
      <c r="I45" s="12">
        <v>10</v>
      </c>
      <c r="J45" s="9">
        <f t="shared" si="10"/>
        <v>11</v>
      </c>
      <c r="K45" s="9">
        <f t="shared" si="11"/>
        <v>18</v>
      </c>
      <c r="L45" s="9">
        <f aca="true" t="shared" si="17" ref="L45:M64">L44+J45</f>
        <v>625</v>
      </c>
      <c r="M45" s="9">
        <f t="shared" si="17"/>
        <v>719</v>
      </c>
      <c r="N45" s="5">
        <f t="shared" si="12"/>
        <v>12.825650387950708</v>
      </c>
      <c r="O45" s="11">
        <f t="shared" si="16"/>
        <v>594.4025559105432</v>
      </c>
      <c r="P45" s="5">
        <f t="shared" si="13"/>
        <v>61.34185303514378</v>
      </c>
      <c r="Q45" s="9">
        <f t="shared" si="14"/>
        <v>0</v>
      </c>
      <c r="R45" s="9">
        <f t="shared" si="15"/>
        <v>29</v>
      </c>
    </row>
    <row r="46" spans="1:18" ht="15">
      <c r="A46" s="17">
        <v>32789</v>
      </c>
      <c r="B46"/>
      <c r="C46"/>
      <c r="D46" s="12">
        <v>7</v>
      </c>
      <c r="E46" s="12">
        <v>12</v>
      </c>
      <c r="F46" s="12">
        <v>2</v>
      </c>
      <c r="G46"/>
      <c r="H46" s="12">
        <v>5</v>
      </c>
      <c r="I46" s="12">
        <v>9</v>
      </c>
      <c r="J46" s="9">
        <f t="shared" si="10"/>
        <v>19</v>
      </c>
      <c r="K46" s="9">
        <f t="shared" si="11"/>
        <v>12</v>
      </c>
      <c r="L46" s="9">
        <f t="shared" si="17"/>
        <v>644</v>
      </c>
      <c r="M46" s="9">
        <f t="shared" si="17"/>
        <v>731</v>
      </c>
      <c r="N46" s="5">
        <f t="shared" si="12"/>
        <v>13.710178000912826</v>
      </c>
      <c r="O46" s="11">
        <f t="shared" si="16"/>
        <v>608.1127339114561</v>
      </c>
      <c r="P46" s="5">
        <f t="shared" si="13"/>
        <v>62.75673208580558</v>
      </c>
      <c r="Q46" s="9">
        <f t="shared" si="14"/>
        <v>2</v>
      </c>
      <c r="R46" s="9">
        <f t="shared" si="15"/>
        <v>33</v>
      </c>
    </row>
    <row r="47" spans="1:18" ht="15">
      <c r="A47" s="17">
        <v>32790</v>
      </c>
      <c r="B47"/>
      <c r="C47"/>
      <c r="D47" s="12">
        <v>18</v>
      </c>
      <c r="E47" s="12">
        <v>13</v>
      </c>
      <c r="F47" s="12">
        <v>1</v>
      </c>
      <c r="G47"/>
      <c r="H47" s="12">
        <v>27</v>
      </c>
      <c r="I47" s="12">
        <v>31</v>
      </c>
      <c r="J47" s="9">
        <f t="shared" si="10"/>
        <v>31</v>
      </c>
      <c r="K47" s="9">
        <f t="shared" si="11"/>
        <v>57</v>
      </c>
      <c r="L47" s="9">
        <f t="shared" si="17"/>
        <v>675</v>
      </c>
      <c r="M47" s="9">
        <f t="shared" si="17"/>
        <v>788</v>
      </c>
      <c r="N47" s="5">
        <f t="shared" si="12"/>
        <v>38.919214970333186</v>
      </c>
      <c r="O47" s="11">
        <f t="shared" si="16"/>
        <v>647.0319488817893</v>
      </c>
      <c r="P47" s="5">
        <f t="shared" si="13"/>
        <v>66.77316293929714</v>
      </c>
      <c r="Q47" s="9">
        <f t="shared" si="14"/>
        <v>1</v>
      </c>
      <c r="R47" s="9">
        <f t="shared" si="15"/>
        <v>89</v>
      </c>
    </row>
    <row r="48" spans="1:18" ht="15">
      <c r="A48" s="17">
        <v>32791</v>
      </c>
      <c r="B48"/>
      <c r="C48" s="12">
        <v>1</v>
      </c>
      <c r="D48" s="12">
        <v>15</v>
      </c>
      <c r="E48" s="12">
        <v>12</v>
      </c>
      <c r="F48"/>
      <c r="G48"/>
      <c r="H48" s="12">
        <v>24</v>
      </c>
      <c r="I48" s="12">
        <v>18</v>
      </c>
      <c r="J48" s="9">
        <f t="shared" si="10"/>
        <v>26</v>
      </c>
      <c r="K48" s="9">
        <f t="shared" si="11"/>
        <v>42</v>
      </c>
      <c r="L48" s="9">
        <f t="shared" si="17"/>
        <v>701</v>
      </c>
      <c r="M48" s="9">
        <f t="shared" si="17"/>
        <v>830</v>
      </c>
      <c r="N48" s="5">
        <f t="shared" si="12"/>
        <v>30.073938840712003</v>
      </c>
      <c r="O48" s="11">
        <f t="shared" si="16"/>
        <v>677.1058877225013</v>
      </c>
      <c r="P48" s="5">
        <f t="shared" si="13"/>
        <v>69.87676859881333</v>
      </c>
      <c r="Q48" s="9">
        <f t="shared" si="14"/>
        <v>1</v>
      </c>
      <c r="R48" s="9">
        <f t="shared" si="15"/>
        <v>69</v>
      </c>
    </row>
    <row r="49" spans="1:18" ht="15">
      <c r="A49" s="17">
        <v>32792</v>
      </c>
      <c r="B49"/>
      <c r="C49"/>
      <c r="D49" s="12">
        <v>10</v>
      </c>
      <c r="E49" s="12">
        <v>8</v>
      </c>
      <c r="F49"/>
      <c r="G49"/>
      <c r="H49" s="12">
        <v>15</v>
      </c>
      <c r="I49" s="12">
        <v>12</v>
      </c>
      <c r="J49" s="9">
        <f t="shared" si="10"/>
        <v>18</v>
      </c>
      <c r="K49" s="9">
        <f t="shared" si="11"/>
        <v>27</v>
      </c>
      <c r="L49" s="9">
        <f t="shared" si="17"/>
        <v>719</v>
      </c>
      <c r="M49" s="9">
        <f t="shared" si="17"/>
        <v>857</v>
      </c>
      <c r="N49" s="5">
        <f t="shared" si="12"/>
        <v>19.90187129164765</v>
      </c>
      <c r="O49" s="11">
        <f t="shared" si="16"/>
        <v>697.007759014149</v>
      </c>
      <c r="P49" s="5">
        <f t="shared" si="13"/>
        <v>71.93062528525789</v>
      </c>
      <c r="Q49" s="9">
        <f t="shared" si="14"/>
        <v>0</v>
      </c>
      <c r="R49" s="9">
        <f t="shared" si="15"/>
        <v>45</v>
      </c>
    </row>
    <row r="50" spans="1:18" ht="15">
      <c r="A50" s="17">
        <v>32793</v>
      </c>
      <c r="B50"/>
      <c r="C50"/>
      <c r="D50" s="12">
        <v>5</v>
      </c>
      <c r="E50" s="12">
        <v>3</v>
      </c>
      <c r="F50" s="12">
        <v>1</v>
      </c>
      <c r="G50" s="12">
        <v>1</v>
      </c>
      <c r="H50" s="12">
        <v>6</v>
      </c>
      <c r="I50" s="12">
        <v>9</v>
      </c>
      <c r="J50" s="9">
        <f t="shared" si="10"/>
        <v>8</v>
      </c>
      <c r="K50" s="9">
        <f t="shared" si="11"/>
        <v>13</v>
      </c>
      <c r="L50" s="9">
        <f t="shared" si="17"/>
        <v>727</v>
      </c>
      <c r="M50" s="9">
        <f t="shared" si="17"/>
        <v>870</v>
      </c>
      <c r="N50" s="5">
        <f t="shared" si="12"/>
        <v>9.287539936102236</v>
      </c>
      <c r="O50" s="11">
        <f t="shared" si="16"/>
        <v>706.2952989502512</v>
      </c>
      <c r="P50" s="5">
        <f t="shared" si="13"/>
        <v>72.88909173893201</v>
      </c>
      <c r="Q50" s="9">
        <f t="shared" si="14"/>
        <v>2</v>
      </c>
      <c r="R50" s="9">
        <f t="shared" si="15"/>
        <v>23</v>
      </c>
    </row>
    <row r="51" spans="1:18" ht="15">
      <c r="A51" s="17">
        <v>32794</v>
      </c>
      <c r="B51" s="12">
        <v>1</v>
      </c>
      <c r="C51"/>
      <c r="D51" s="12">
        <v>1</v>
      </c>
      <c r="E51" s="12">
        <v>1</v>
      </c>
      <c r="F51" s="12">
        <v>2</v>
      </c>
      <c r="G51"/>
      <c r="H51"/>
      <c r="I51" s="12">
        <v>3</v>
      </c>
      <c r="J51" s="9">
        <f t="shared" si="10"/>
        <v>1</v>
      </c>
      <c r="K51" s="9">
        <f t="shared" si="11"/>
        <v>1</v>
      </c>
      <c r="L51" s="9">
        <f t="shared" si="17"/>
        <v>728</v>
      </c>
      <c r="M51" s="9">
        <f t="shared" si="17"/>
        <v>871</v>
      </c>
      <c r="N51" s="5">
        <f t="shared" si="12"/>
        <v>0.8845276129621178</v>
      </c>
      <c r="O51" s="11">
        <f t="shared" si="16"/>
        <v>707.1798265632133</v>
      </c>
      <c r="P51" s="5">
        <f t="shared" si="13"/>
        <v>72.98037425832955</v>
      </c>
      <c r="Q51" s="9">
        <f t="shared" si="14"/>
        <v>3</v>
      </c>
      <c r="R51" s="9">
        <f t="shared" si="15"/>
        <v>5</v>
      </c>
    </row>
    <row r="52" spans="1:18" ht="15">
      <c r="A52" s="17">
        <v>32795</v>
      </c>
      <c r="B52"/>
      <c r="C52"/>
      <c r="D52" s="12">
        <v>4</v>
      </c>
      <c r="E52" s="12">
        <v>3</v>
      </c>
      <c r="F52"/>
      <c r="G52"/>
      <c r="H52" s="12">
        <v>5</v>
      </c>
      <c r="I52" s="12">
        <v>5</v>
      </c>
      <c r="J52" s="9">
        <f t="shared" si="10"/>
        <v>7</v>
      </c>
      <c r="K52" s="9">
        <f t="shared" si="11"/>
        <v>10</v>
      </c>
      <c r="L52" s="9">
        <f t="shared" si="17"/>
        <v>735</v>
      </c>
      <c r="M52" s="9">
        <f t="shared" si="17"/>
        <v>881</v>
      </c>
      <c r="N52" s="5">
        <f t="shared" si="12"/>
        <v>7.518484710178001</v>
      </c>
      <c r="O52" s="11">
        <f t="shared" si="16"/>
        <v>714.6983112733913</v>
      </c>
      <c r="P52" s="5">
        <f t="shared" si="13"/>
        <v>73.75627567320859</v>
      </c>
      <c r="Q52" s="9">
        <f t="shared" si="14"/>
        <v>0</v>
      </c>
      <c r="R52" s="9">
        <f t="shared" si="15"/>
        <v>17</v>
      </c>
    </row>
    <row r="53" spans="1:19" ht="15">
      <c r="A53" s="17">
        <v>32796</v>
      </c>
      <c r="B53"/>
      <c r="C53"/>
      <c r="D53" s="12">
        <v>2</v>
      </c>
      <c r="E53" s="12">
        <v>6</v>
      </c>
      <c r="F53"/>
      <c r="G53"/>
      <c r="H53" s="12">
        <v>13</v>
      </c>
      <c r="I53" s="12">
        <v>7</v>
      </c>
      <c r="J53" s="9">
        <f t="shared" si="10"/>
        <v>8</v>
      </c>
      <c r="K53" s="9">
        <f t="shared" si="11"/>
        <v>20</v>
      </c>
      <c r="L53" s="9">
        <f t="shared" si="17"/>
        <v>743</v>
      </c>
      <c r="M53" s="9">
        <f t="shared" si="17"/>
        <v>901</v>
      </c>
      <c r="N53" s="5">
        <f t="shared" si="12"/>
        <v>12.383386581469649</v>
      </c>
      <c r="O53" s="11">
        <f t="shared" si="16"/>
        <v>727.0816978548609</v>
      </c>
      <c r="P53" s="5">
        <f t="shared" si="13"/>
        <v>75.03423094477408</v>
      </c>
      <c r="Q53" s="9">
        <f t="shared" si="14"/>
        <v>0</v>
      </c>
      <c r="R53" s="9">
        <f t="shared" si="15"/>
        <v>28</v>
      </c>
      <c r="S53" s="8" t="s">
        <v>64</v>
      </c>
    </row>
    <row r="54" spans="1:18" ht="15">
      <c r="A54" s="17">
        <v>32797</v>
      </c>
      <c r="B54"/>
      <c r="C54"/>
      <c r="D54" s="12">
        <v>8</v>
      </c>
      <c r="E54" s="12">
        <v>9</v>
      </c>
      <c r="F54"/>
      <c r="G54"/>
      <c r="H54" s="12">
        <v>9</v>
      </c>
      <c r="I54" s="12">
        <v>7</v>
      </c>
      <c r="J54" s="9">
        <f t="shared" si="10"/>
        <v>17</v>
      </c>
      <c r="K54" s="9">
        <f t="shared" si="11"/>
        <v>16</v>
      </c>
      <c r="L54" s="9">
        <f t="shared" si="17"/>
        <v>760</v>
      </c>
      <c r="M54" s="9">
        <f t="shared" si="17"/>
        <v>917</v>
      </c>
      <c r="N54" s="5">
        <f t="shared" si="12"/>
        <v>14.594705613874943</v>
      </c>
      <c r="O54" s="11">
        <f t="shared" si="16"/>
        <v>741.6764034687358</v>
      </c>
      <c r="P54" s="5">
        <f t="shared" si="13"/>
        <v>76.54039251483341</v>
      </c>
      <c r="Q54" s="9">
        <f t="shared" si="14"/>
        <v>0</v>
      </c>
      <c r="R54" s="9">
        <f t="shared" si="15"/>
        <v>33</v>
      </c>
    </row>
    <row r="55" spans="1:18" ht="15">
      <c r="A55" s="17">
        <v>32798</v>
      </c>
      <c r="B55"/>
      <c r="C55" s="12">
        <v>1</v>
      </c>
      <c r="D55" s="12">
        <v>5</v>
      </c>
      <c r="E55" s="12">
        <v>4</v>
      </c>
      <c r="F55"/>
      <c r="G55"/>
      <c r="H55" s="12">
        <v>12</v>
      </c>
      <c r="I55" s="12">
        <v>7</v>
      </c>
      <c r="J55" s="9">
        <f t="shared" si="10"/>
        <v>8</v>
      </c>
      <c r="K55" s="9">
        <f t="shared" si="11"/>
        <v>19</v>
      </c>
      <c r="L55" s="9">
        <f t="shared" si="17"/>
        <v>768</v>
      </c>
      <c r="M55" s="9">
        <f t="shared" si="17"/>
        <v>936</v>
      </c>
      <c r="N55" s="5">
        <f t="shared" si="12"/>
        <v>11.94112277498859</v>
      </c>
      <c r="O55" s="11">
        <f t="shared" si="16"/>
        <v>753.6175262437243</v>
      </c>
      <c r="P55" s="5">
        <f t="shared" si="13"/>
        <v>77.77270652670013</v>
      </c>
      <c r="Q55" s="9">
        <f t="shared" si="14"/>
        <v>1</v>
      </c>
      <c r="R55" s="9">
        <f t="shared" si="15"/>
        <v>28</v>
      </c>
    </row>
    <row r="56" spans="1:18" ht="15">
      <c r="A56" s="17">
        <v>32799</v>
      </c>
      <c r="B56"/>
      <c r="C56"/>
      <c r="D56" s="12">
        <v>5</v>
      </c>
      <c r="E56" s="12">
        <v>7</v>
      </c>
      <c r="F56" s="12">
        <v>2</v>
      </c>
      <c r="G56"/>
      <c r="H56" s="12">
        <v>6</v>
      </c>
      <c r="I56" s="12">
        <v>14</v>
      </c>
      <c r="J56" s="9">
        <f t="shared" si="10"/>
        <v>12</v>
      </c>
      <c r="K56" s="9">
        <f t="shared" si="11"/>
        <v>18</v>
      </c>
      <c r="L56" s="9">
        <f t="shared" si="17"/>
        <v>780</v>
      </c>
      <c r="M56" s="9">
        <f t="shared" si="17"/>
        <v>954</v>
      </c>
      <c r="N56" s="5">
        <f t="shared" si="12"/>
        <v>13.267914194431768</v>
      </c>
      <c r="O56" s="11">
        <f t="shared" si="16"/>
        <v>766.8854404381561</v>
      </c>
      <c r="P56" s="5">
        <f t="shared" si="13"/>
        <v>79.14194431766316</v>
      </c>
      <c r="Q56" s="9">
        <f t="shared" si="14"/>
        <v>2</v>
      </c>
      <c r="R56" s="9">
        <f t="shared" si="15"/>
        <v>32</v>
      </c>
    </row>
    <row r="57" spans="1:18" ht="15">
      <c r="A57" s="17">
        <v>32800</v>
      </c>
      <c r="B57" s="12">
        <v>1</v>
      </c>
      <c r="C57"/>
      <c r="D57" s="12">
        <v>5</v>
      </c>
      <c r="E57" s="12">
        <v>5</v>
      </c>
      <c r="F57" s="12">
        <v>1</v>
      </c>
      <c r="G57"/>
      <c r="H57" s="12">
        <v>12</v>
      </c>
      <c r="I57" s="12">
        <v>9</v>
      </c>
      <c r="J57" s="9">
        <f t="shared" si="10"/>
        <v>9</v>
      </c>
      <c r="K57" s="9">
        <f t="shared" si="11"/>
        <v>20</v>
      </c>
      <c r="L57" s="9">
        <f t="shared" si="17"/>
        <v>789</v>
      </c>
      <c r="M57" s="9">
        <f t="shared" si="17"/>
        <v>974</v>
      </c>
      <c r="N57" s="5">
        <f t="shared" si="12"/>
        <v>12.825650387950708</v>
      </c>
      <c r="O57" s="11">
        <f t="shared" si="16"/>
        <v>779.7110908261069</v>
      </c>
      <c r="P57" s="5">
        <f t="shared" si="13"/>
        <v>80.46554084892745</v>
      </c>
      <c r="Q57" s="9">
        <f t="shared" si="14"/>
        <v>2</v>
      </c>
      <c r="R57" s="9">
        <f t="shared" si="15"/>
        <v>31</v>
      </c>
    </row>
    <row r="58" spans="1:18" ht="15">
      <c r="A58" s="17">
        <v>32801</v>
      </c>
      <c r="B58"/>
      <c r="C58"/>
      <c r="D58" s="12">
        <v>3</v>
      </c>
      <c r="E58" s="12">
        <v>7</v>
      </c>
      <c r="F58"/>
      <c r="G58"/>
      <c r="H58" s="12">
        <v>6</v>
      </c>
      <c r="I58" s="12">
        <v>6</v>
      </c>
      <c r="J58" s="9">
        <f t="shared" si="10"/>
        <v>10</v>
      </c>
      <c r="K58" s="9">
        <f t="shared" si="11"/>
        <v>12</v>
      </c>
      <c r="L58" s="9">
        <f t="shared" si="17"/>
        <v>799</v>
      </c>
      <c r="M58" s="9">
        <f t="shared" si="17"/>
        <v>986</v>
      </c>
      <c r="N58" s="5">
        <f t="shared" si="12"/>
        <v>9.729803742583297</v>
      </c>
      <c r="O58" s="11">
        <f t="shared" si="16"/>
        <v>789.4408945686902</v>
      </c>
      <c r="P58" s="5">
        <f t="shared" si="13"/>
        <v>81.46964856230032</v>
      </c>
      <c r="Q58" s="9">
        <f t="shared" si="14"/>
        <v>0</v>
      </c>
      <c r="R58" s="9">
        <f t="shared" si="15"/>
        <v>22</v>
      </c>
    </row>
    <row r="59" spans="1:18" ht="15">
      <c r="A59" s="17">
        <v>32802</v>
      </c>
      <c r="B59"/>
      <c r="C59"/>
      <c r="D59" s="12">
        <v>4</v>
      </c>
      <c r="E59" s="12">
        <v>3</v>
      </c>
      <c r="F59" s="12">
        <v>1</v>
      </c>
      <c r="G59"/>
      <c r="H59" s="12">
        <v>9</v>
      </c>
      <c r="I59" s="12">
        <v>3</v>
      </c>
      <c r="J59" s="9">
        <f t="shared" si="10"/>
        <v>7</v>
      </c>
      <c r="K59" s="9">
        <f t="shared" si="11"/>
        <v>11</v>
      </c>
      <c r="L59" s="9">
        <f t="shared" si="17"/>
        <v>806</v>
      </c>
      <c r="M59" s="9">
        <f t="shared" si="17"/>
        <v>997</v>
      </c>
      <c r="N59" s="5">
        <f t="shared" si="12"/>
        <v>7.96074851665906</v>
      </c>
      <c r="O59" s="11">
        <f t="shared" si="16"/>
        <v>797.4016430853492</v>
      </c>
      <c r="P59" s="5">
        <f t="shared" si="13"/>
        <v>82.29119123687815</v>
      </c>
      <c r="Q59" s="9">
        <f t="shared" si="14"/>
        <v>1</v>
      </c>
      <c r="R59" s="9">
        <f t="shared" si="15"/>
        <v>19</v>
      </c>
    </row>
    <row r="60" spans="1:18" ht="15">
      <c r="A60" s="17">
        <v>32803</v>
      </c>
      <c r="B60"/>
      <c r="C60"/>
      <c r="D60" s="12">
        <v>6</v>
      </c>
      <c r="E60" s="12">
        <v>2</v>
      </c>
      <c r="F60"/>
      <c r="G60"/>
      <c r="H60" s="12">
        <v>6</v>
      </c>
      <c r="I60" s="12">
        <v>2</v>
      </c>
      <c r="J60" s="9">
        <f t="shared" si="10"/>
        <v>8</v>
      </c>
      <c r="K60" s="9">
        <f t="shared" si="11"/>
        <v>8</v>
      </c>
      <c r="L60" s="9">
        <f t="shared" si="17"/>
        <v>814</v>
      </c>
      <c r="M60" s="9">
        <f t="shared" si="17"/>
        <v>1005</v>
      </c>
      <c r="N60" s="5">
        <f t="shared" si="12"/>
        <v>7.076220903696942</v>
      </c>
      <c r="O60" s="11">
        <f t="shared" si="16"/>
        <v>804.4778639890461</v>
      </c>
      <c r="P60" s="5">
        <f t="shared" si="13"/>
        <v>83.02145139205842</v>
      </c>
      <c r="Q60" s="9">
        <f t="shared" si="14"/>
        <v>0</v>
      </c>
      <c r="R60" s="9">
        <f t="shared" si="15"/>
        <v>16</v>
      </c>
    </row>
    <row r="61" spans="1:18" ht="15">
      <c r="A61" s="17">
        <v>32804</v>
      </c>
      <c r="B61"/>
      <c r="C61"/>
      <c r="D61" s="12">
        <v>9</v>
      </c>
      <c r="E61" s="12">
        <v>5</v>
      </c>
      <c r="F61"/>
      <c r="G61"/>
      <c r="H61" s="12">
        <v>11</v>
      </c>
      <c r="I61" s="12">
        <v>6</v>
      </c>
      <c r="J61" s="9">
        <f t="shared" si="10"/>
        <v>14</v>
      </c>
      <c r="K61" s="9">
        <f t="shared" si="11"/>
        <v>17</v>
      </c>
      <c r="L61" s="9">
        <f t="shared" si="17"/>
        <v>828</v>
      </c>
      <c r="M61" s="9">
        <f t="shared" si="17"/>
        <v>1022</v>
      </c>
      <c r="N61" s="5">
        <f t="shared" si="12"/>
        <v>13.710178000912826</v>
      </c>
      <c r="O61" s="11">
        <f t="shared" si="16"/>
        <v>818.188041989959</v>
      </c>
      <c r="P61" s="5">
        <f t="shared" si="13"/>
        <v>84.43633044272023</v>
      </c>
      <c r="Q61" s="9">
        <f t="shared" si="14"/>
        <v>0</v>
      </c>
      <c r="R61" s="9">
        <f t="shared" si="15"/>
        <v>31</v>
      </c>
    </row>
    <row r="62" spans="1:18" ht="15">
      <c r="A62" s="17">
        <v>32805</v>
      </c>
      <c r="B62"/>
      <c r="C62" s="12">
        <v>1</v>
      </c>
      <c r="D62" s="12">
        <v>2</v>
      </c>
      <c r="E62" s="12">
        <v>1</v>
      </c>
      <c r="F62" s="12">
        <v>1</v>
      </c>
      <c r="G62"/>
      <c r="H62" s="12">
        <v>1</v>
      </c>
      <c r="I62" s="12">
        <v>7</v>
      </c>
      <c r="J62" s="9">
        <f t="shared" si="10"/>
        <v>2</v>
      </c>
      <c r="K62" s="9">
        <f t="shared" si="11"/>
        <v>7</v>
      </c>
      <c r="L62" s="9">
        <f t="shared" si="17"/>
        <v>830</v>
      </c>
      <c r="M62" s="9">
        <f t="shared" si="17"/>
        <v>1029</v>
      </c>
      <c r="N62" s="5">
        <f t="shared" si="12"/>
        <v>3.98037425832953</v>
      </c>
      <c r="O62" s="11">
        <f t="shared" si="16"/>
        <v>822.1684162482885</v>
      </c>
      <c r="P62" s="5">
        <f t="shared" si="13"/>
        <v>84.84710178000914</v>
      </c>
      <c r="Q62" s="9">
        <f t="shared" si="14"/>
        <v>2</v>
      </c>
      <c r="R62" s="9">
        <f t="shared" si="15"/>
        <v>11</v>
      </c>
    </row>
    <row r="63" spans="1:18" ht="15">
      <c r="A63" s="17">
        <v>32806</v>
      </c>
      <c r="B63"/>
      <c r="C63"/>
      <c r="D63" s="12">
        <v>4</v>
      </c>
      <c r="E63" s="12">
        <v>1</v>
      </c>
      <c r="F63"/>
      <c r="G63"/>
      <c r="H63" s="12">
        <v>3</v>
      </c>
      <c r="I63" s="12">
        <v>4</v>
      </c>
      <c r="J63" s="9">
        <f t="shared" si="10"/>
        <v>5</v>
      </c>
      <c r="K63" s="9">
        <f t="shared" si="11"/>
        <v>7</v>
      </c>
      <c r="L63" s="9">
        <f t="shared" si="17"/>
        <v>835</v>
      </c>
      <c r="M63" s="9">
        <f t="shared" si="17"/>
        <v>1036</v>
      </c>
      <c r="N63" s="5">
        <f t="shared" si="12"/>
        <v>5.307165677772707</v>
      </c>
      <c r="O63" s="11">
        <f t="shared" si="16"/>
        <v>827.4755819260612</v>
      </c>
      <c r="P63" s="5">
        <f t="shared" si="13"/>
        <v>85.39479689639434</v>
      </c>
      <c r="Q63" s="9">
        <f t="shared" si="14"/>
        <v>0</v>
      </c>
      <c r="R63" s="9">
        <f t="shared" si="15"/>
        <v>12</v>
      </c>
    </row>
    <row r="64" spans="1:18" ht="15">
      <c r="A64" s="17">
        <v>32807</v>
      </c>
      <c r="B64"/>
      <c r="C64"/>
      <c r="D64" s="12">
        <v>9</v>
      </c>
      <c r="E64" s="12">
        <v>2</v>
      </c>
      <c r="F64"/>
      <c r="G64"/>
      <c r="H64" s="12">
        <v>6</v>
      </c>
      <c r="I64" s="12">
        <v>5</v>
      </c>
      <c r="J64" s="9">
        <f t="shared" si="10"/>
        <v>11</v>
      </c>
      <c r="K64" s="9">
        <f t="shared" si="11"/>
        <v>11</v>
      </c>
      <c r="L64" s="9">
        <f t="shared" si="17"/>
        <v>846</v>
      </c>
      <c r="M64" s="9">
        <f t="shared" si="17"/>
        <v>1047</v>
      </c>
      <c r="N64" s="5">
        <f t="shared" si="12"/>
        <v>9.729803742583297</v>
      </c>
      <c r="O64" s="11">
        <f t="shared" si="16"/>
        <v>837.2053856686445</v>
      </c>
      <c r="P64" s="5">
        <f t="shared" si="13"/>
        <v>86.39890460976723</v>
      </c>
      <c r="Q64" s="9">
        <f t="shared" si="14"/>
        <v>0</v>
      </c>
      <c r="R64" s="9">
        <f t="shared" si="15"/>
        <v>22</v>
      </c>
    </row>
    <row r="65" spans="1:18" ht="15">
      <c r="A65" s="17">
        <v>32808</v>
      </c>
      <c r="B65"/>
      <c r="C65"/>
      <c r="D65" s="12">
        <v>6</v>
      </c>
      <c r="E65" s="12">
        <v>2</v>
      </c>
      <c r="F65"/>
      <c r="G65"/>
      <c r="H65" s="12">
        <v>14</v>
      </c>
      <c r="I65" s="12">
        <v>3</v>
      </c>
      <c r="J65" s="9">
        <f t="shared" si="10"/>
        <v>8</v>
      </c>
      <c r="K65" s="9">
        <f t="shared" si="11"/>
        <v>17</v>
      </c>
      <c r="L65" s="9">
        <f aca="true" t="shared" si="18" ref="L65:M84">L64+J65</f>
        <v>854</v>
      </c>
      <c r="M65" s="9">
        <f t="shared" si="18"/>
        <v>1064</v>
      </c>
      <c r="N65" s="5">
        <f t="shared" si="12"/>
        <v>11.056595162026472</v>
      </c>
      <c r="O65" s="11">
        <f t="shared" si="16"/>
        <v>848.261980830671</v>
      </c>
      <c r="P65" s="5">
        <f t="shared" si="13"/>
        <v>87.53993610223642</v>
      </c>
      <c r="Q65" s="9">
        <f t="shared" si="14"/>
        <v>0</v>
      </c>
      <c r="R65" s="9">
        <f t="shared" si="15"/>
        <v>25</v>
      </c>
    </row>
    <row r="66" spans="1:18" ht="15">
      <c r="A66" s="17">
        <v>32809</v>
      </c>
      <c r="B66"/>
      <c r="C66"/>
      <c r="D66" s="12">
        <v>8</v>
      </c>
      <c r="E66" s="12">
        <v>5</v>
      </c>
      <c r="F66"/>
      <c r="G66"/>
      <c r="H66" s="12">
        <v>7</v>
      </c>
      <c r="I66" s="12">
        <v>6</v>
      </c>
      <c r="J66" s="9">
        <f t="shared" si="10"/>
        <v>13</v>
      </c>
      <c r="K66" s="9">
        <f t="shared" si="11"/>
        <v>13</v>
      </c>
      <c r="L66" s="9">
        <f t="shared" si="18"/>
        <v>867</v>
      </c>
      <c r="M66" s="9">
        <f t="shared" si="18"/>
        <v>1077</v>
      </c>
      <c r="N66" s="5">
        <f t="shared" si="12"/>
        <v>11.49885896850753</v>
      </c>
      <c r="O66" s="11">
        <f t="shared" si="16"/>
        <v>859.7608397991785</v>
      </c>
      <c r="P66" s="5">
        <f t="shared" si="13"/>
        <v>88.72660885440439</v>
      </c>
      <c r="Q66" s="9">
        <f t="shared" si="14"/>
        <v>0</v>
      </c>
      <c r="R66" s="9">
        <f t="shared" si="15"/>
        <v>26</v>
      </c>
    </row>
    <row r="67" spans="1:19" ht="15">
      <c r="A67" s="17">
        <v>32810</v>
      </c>
      <c r="B67"/>
      <c r="C67"/>
      <c r="D67" s="12">
        <v>6</v>
      </c>
      <c r="E67" s="12">
        <v>2</v>
      </c>
      <c r="F67"/>
      <c r="G67"/>
      <c r="H67" s="12">
        <v>5</v>
      </c>
      <c r="I67" s="12">
        <v>12</v>
      </c>
      <c r="J67" s="9">
        <f t="shared" si="10"/>
        <v>8</v>
      </c>
      <c r="K67" s="9">
        <f t="shared" si="11"/>
        <v>17</v>
      </c>
      <c r="L67" s="9">
        <f t="shared" si="18"/>
        <v>875</v>
      </c>
      <c r="M67" s="9">
        <f t="shared" si="18"/>
        <v>1094</v>
      </c>
      <c r="N67" s="5">
        <f t="shared" si="12"/>
        <v>11.056595162026472</v>
      </c>
      <c r="O67" s="11">
        <f t="shared" si="16"/>
        <v>870.817434961205</v>
      </c>
      <c r="P67" s="5">
        <f t="shared" si="13"/>
        <v>89.86764034687359</v>
      </c>
      <c r="Q67" s="9">
        <f t="shared" si="14"/>
        <v>0</v>
      </c>
      <c r="R67" s="9">
        <f t="shared" si="15"/>
        <v>25</v>
      </c>
      <c r="S67" s="8" t="s">
        <v>65</v>
      </c>
    </row>
    <row r="68" spans="1:18" ht="15">
      <c r="A68" s="17">
        <v>32811</v>
      </c>
      <c r="B68" s="12">
        <v>1</v>
      </c>
      <c r="C68"/>
      <c r="D68" s="12">
        <v>2</v>
      </c>
      <c r="E68"/>
      <c r="F68" s="12">
        <v>1</v>
      </c>
      <c r="G68"/>
      <c r="H68" s="12">
        <v>2</v>
      </c>
      <c r="I68" s="12">
        <v>1</v>
      </c>
      <c r="J68" s="9">
        <f aca="true" t="shared" si="19" ref="J68:J101">-B68-C68+D68+E68</f>
        <v>1</v>
      </c>
      <c r="K68" s="9">
        <f aca="true" t="shared" si="20" ref="K68:K101">-F68-G68+H68+I68</f>
        <v>2</v>
      </c>
      <c r="L68" s="9">
        <f t="shared" si="18"/>
        <v>876</v>
      </c>
      <c r="M68" s="9">
        <f t="shared" si="18"/>
        <v>1096</v>
      </c>
      <c r="N68" s="5">
        <f aca="true" t="shared" si="21" ref="N68:N101">(+J68+K68)*($J$103/($J$103+$K$103))</f>
        <v>1.3267914194431767</v>
      </c>
      <c r="O68" s="11">
        <f t="shared" si="16"/>
        <v>872.1442263806482</v>
      </c>
      <c r="P68" s="5">
        <f aca="true" t="shared" si="22" ref="P68:P101">O68*100/$N$103</f>
        <v>90.00456412596988</v>
      </c>
      <c r="Q68" s="9">
        <f aca="true" t="shared" si="23" ref="Q68:Q101">+B68+C68+F68+G68</f>
        <v>2</v>
      </c>
      <c r="R68" s="9">
        <f aca="true" t="shared" si="24" ref="R68:R101">D68+E68+H68+I68</f>
        <v>5</v>
      </c>
    </row>
    <row r="69" spans="1:18" ht="15">
      <c r="A69" s="17">
        <v>32812</v>
      </c>
      <c r="B69"/>
      <c r="C69"/>
      <c r="D69"/>
      <c r="E69" s="12">
        <v>1</v>
      </c>
      <c r="F69"/>
      <c r="G69"/>
      <c r="H69" s="12">
        <v>3</v>
      </c>
      <c r="I69"/>
      <c r="J69" s="9">
        <f t="shared" si="19"/>
        <v>1</v>
      </c>
      <c r="K69" s="9">
        <f t="shared" si="20"/>
        <v>3</v>
      </c>
      <c r="L69" s="9">
        <f t="shared" si="18"/>
        <v>877</v>
      </c>
      <c r="M69" s="9">
        <f t="shared" si="18"/>
        <v>1099</v>
      </c>
      <c r="N69" s="5">
        <f t="shared" si="21"/>
        <v>1.7690552259242356</v>
      </c>
      <c r="O69" s="11">
        <f aca="true" t="shared" si="25" ref="O69:O101">O68+N69</f>
        <v>873.9132816065725</v>
      </c>
      <c r="P69" s="5">
        <f t="shared" si="22"/>
        <v>90.18712916476495</v>
      </c>
      <c r="Q69" s="9">
        <f t="shared" si="23"/>
        <v>0</v>
      </c>
      <c r="R69" s="9">
        <f t="shared" si="24"/>
        <v>4</v>
      </c>
    </row>
    <row r="70" spans="1:18" ht="15">
      <c r="A70" s="17">
        <v>32813</v>
      </c>
      <c r="B70"/>
      <c r="C70"/>
      <c r="D70" s="12">
        <v>1</v>
      </c>
      <c r="E70"/>
      <c r="F70"/>
      <c r="G70"/>
      <c r="H70"/>
      <c r="I70" s="12">
        <v>1</v>
      </c>
      <c r="J70" s="9">
        <f t="shared" si="19"/>
        <v>1</v>
      </c>
      <c r="K70" s="9">
        <f t="shared" si="20"/>
        <v>1</v>
      </c>
      <c r="L70" s="9">
        <f t="shared" si="18"/>
        <v>878</v>
      </c>
      <c r="M70" s="9">
        <f t="shared" si="18"/>
        <v>1100</v>
      </c>
      <c r="N70" s="5">
        <f t="shared" si="21"/>
        <v>0.8845276129621178</v>
      </c>
      <c r="O70" s="11">
        <f t="shared" si="25"/>
        <v>874.7978092195345</v>
      </c>
      <c r="P70" s="5">
        <f t="shared" si="22"/>
        <v>90.27841168416249</v>
      </c>
      <c r="Q70" s="9">
        <f t="shared" si="23"/>
        <v>0</v>
      </c>
      <c r="R70" s="9">
        <f t="shared" si="24"/>
        <v>2</v>
      </c>
    </row>
    <row r="71" spans="1:18" ht="15">
      <c r="A71" s="17">
        <v>32814</v>
      </c>
      <c r="B71"/>
      <c r="C71"/>
      <c r="D71" s="12">
        <v>12</v>
      </c>
      <c r="E71" s="12">
        <v>8</v>
      </c>
      <c r="F71"/>
      <c r="G71"/>
      <c r="H71" s="12">
        <v>7</v>
      </c>
      <c r="I71" s="12">
        <v>10</v>
      </c>
      <c r="J71" s="9">
        <f t="shared" si="19"/>
        <v>20</v>
      </c>
      <c r="K71" s="9">
        <f t="shared" si="20"/>
        <v>17</v>
      </c>
      <c r="L71" s="9">
        <f t="shared" si="18"/>
        <v>898</v>
      </c>
      <c r="M71" s="9">
        <f t="shared" si="18"/>
        <v>1117</v>
      </c>
      <c r="N71" s="5">
        <f t="shared" si="21"/>
        <v>16.36376083979918</v>
      </c>
      <c r="O71" s="11">
        <f t="shared" si="25"/>
        <v>891.1615700593337</v>
      </c>
      <c r="P71" s="5">
        <f t="shared" si="22"/>
        <v>91.9671382930169</v>
      </c>
      <c r="Q71" s="9">
        <f t="shared" si="23"/>
        <v>0</v>
      </c>
      <c r="R71" s="9">
        <f t="shared" si="24"/>
        <v>37</v>
      </c>
    </row>
    <row r="72" spans="1:18" ht="15">
      <c r="A72" s="17">
        <v>32815</v>
      </c>
      <c r="B72"/>
      <c r="C72"/>
      <c r="D72" s="12">
        <v>3</v>
      </c>
      <c r="E72" s="12">
        <v>1</v>
      </c>
      <c r="F72"/>
      <c r="G72"/>
      <c r="H72" s="12">
        <v>6</v>
      </c>
      <c r="I72" s="12">
        <v>2</v>
      </c>
      <c r="J72" s="9">
        <f t="shared" si="19"/>
        <v>4</v>
      </c>
      <c r="K72" s="9">
        <f t="shared" si="20"/>
        <v>8</v>
      </c>
      <c r="L72" s="9">
        <f t="shared" si="18"/>
        <v>902</v>
      </c>
      <c r="M72" s="9">
        <f t="shared" si="18"/>
        <v>1125</v>
      </c>
      <c r="N72" s="5">
        <f t="shared" si="21"/>
        <v>5.307165677772707</v>
      </c>
      <c r="O72" s="11">
        <f t="shared" si="25"/>
        <v>896.4687357371064</v>
      </c>
      <c r="P72" s="5">
        <f t="shared" si="22"/>
        <v>92.5148334094021</v>
      </c>
      <c r="Q72" s="9">
        <f t="shared" si="23"/>
        <v>0</v>
      </c>
      <c r="R72" s="9">
        <f t="shared" si="24"/>
        <v>12</v>
      </c>
    </row>
    <row r="73" spans="1:18" ht="15">
      <c r="A73" s="17">
        <v>32816</v>
      </c>
      <c r="B73"/>
      <c r="C73"/>
      <c r="D73" s="12">
        <v>2</v>
      </c>
      <c r="E73" s="12">
        <v>1</v>
      </c>
      <c r="F73"/>
      <c r="G73"/>
      <c r="H73" s="12">
        <v>5</v>
      </c>
      <c r="I73" s="12">
        <v>1</v>
      </c>
      <c r="J73" s="9">
        <f t="shared" si="19"/>
        <v>3</v>
      </c>
      <c r="K73" s="9">
        <f t="shared" si="20"/>
        <v>6</v>
      </c>
      <c r="L73" s="9">
        <f t="shared" si="18"/>
        <v>905</v>
      </c>
      <c r="M73" s="9">
        <f t="shared" si="18"/>
        <v>1131</v>
      </c>
      <c r="N73" s="5">
        <f t="shared" si="21"/>
        <v>3.98037425832953</v>
      </c>
      <c r="O73" s="11">
        <f t="shared" si="25"/>
        <v>900.449109995436</v>
      </c>
      <c r="P73" s="5">
        <f t="shared" si="22"/>
        <v>92.92560474669102</v>
      </c>
      <c r="Q73" s="9">
        <f t="shared" si="23"/>
        <v>0</v>
      </c>
      <c r="R73" s="9">
        <f t="shared" si="24"/>
        <v>9</v>
      </c>
    </row>
    <row r="74" spans="1:18" ht="15">
      <c r="A74" s="17">
        <v>32817</v>
      </c>
      <c r="B74"/>
      <c r="C74"/>
      <c r="D74" s="12">
        <v>1</v>
      </c>
      <c r="E74"/>
      <c r="F74"/>
      <c r="G74"/>
      <c r="H74" s="12">
        <v>1</v>
      </c>
      <c r="I74" s="12">
        <v>1</v>
      </c>
      <c r="J74" s="9">
        <f t="shared" si="19"/>
        <v>1</v>
      </c>
      <c r="K74" s="9">
        <f t="shared" si="20"/>
        <v>2</v>
      </c>
      <c r="L74" s="9">
        <f t="shared" si="18"/>
        <v>906</v>
      </c>
      <c r="M74" s="9">
        <f t="shared" si="18"/>
        <v>1133</v>
      </c>
      <c r="N74" s="5">
        <f t="shared" si="21"/>
        <v>1.3267914194431767</v>
      </c>
      <c r="O74" s="11">
        <f t="shared" si="25"/>
        <v>901.7759014148792</v>
      </c>
      <c r="P74" s="5">
        <f t="shared" si="22"/>
        <v>93.06252852578733</v>
      </c>
      <c r="Q74" s="9">
        <f t="shared" si="23"/>
        <v>0</v>
      </c>
      <c r="R74" s="9">
        <f t="shared" si="24"/>
        <v>3</v>
      </c>
    </row>
    <row r="75" spans="1:18" ht="15">
      <c r="A75" s="17">
        <v>32818</v>
      </c>
      <c r="B75"/>
      <c r="C75" s="12">
        <v>1</v>
      </c>
      <c r="D75" s="12">
        <v>2</v>
      </c>
      <c r="E75" s="12">
        <v>4</v>
      </c>
      <c r="F75"/>
      <c r="G75"/>
      <c r="H75" s="12">
        <v>3</v>
      </c>
      <c r="I75"/>
      <c r="J75" s="9">
        <f t="shared" si="19"/>
        <v>5</v>
      </c>
      <c r="K75" s="9">
        <f t="shared" si="20"/>
        <v>3</v>
      </c>
      <c r="L75" s="9">
        <f t="shared" si="18"/>
        <v>911</v>
      </c>
      <c r="M75" s="9">
        <f t="shared" si="18"/>
        <v>1136</v>
      </c>
      <c r="N75" s="5">
        <f t="shared" si="21"/>
        <v>3.538110451848471</v>
      </c>
      <c r="O75" s="11">
        <f t="shared" si="25"/>
        <v>905.3140118667277</v>
      </c>
      <c r="P75" s="5">
        <f t="shared" si="22"/>
        <v>93.42765860337747</v>
      </c>
      <c r="Q75" s="9">
        <f t="shared" si="23"/>
        <v>1</v>
      </c>
      <c r="R75" s="9">
        <f t="shared" si="24"/>
        <v>9</v>
      </c>
    </row>
    <row r="76" spans="1:18" ht="15">
      <c r="A76" s="17">
        <v>32819</v>
      </c>
      <c r="B76"/>
      <c r="C76"/>
      <c r="D76" s="12">
        <v>7</v>
      </c>
      <c r="E76" s="12">
        <v>8</v>
      </c>
      <c r="F76"/>
      <c r="G76"/>
      <c r="H76" s="12">
        <v>11</v>
      </c>
      <c r="I76" s="12">
        <v>8</v>
      </c>
      <c r="J76" s="9">
        <f t="shared" si="19"/>
        <v>15</v>
      </c>
      <c r="K76" s="9">
        <f t="shared" si="20"/>
        <v>19</v>
      </c>
      <c r="L76" s="9">
        <f t="shared" si="18"/>
        <v>926</v>
      </c>
      <c r="M76" s="9">
        <f t="shared" si="18"/>
        <v>1155</v>
      </c>
      <c r="N76" s="5">
        <f t="shared" si="21"/>
        <v>15.036969420356002</v>
      </c>
      <c r="O76" s="11">
        <f t="shared" si="25"/>
        <v>920.3509812870836</v>
      </c>
      <c r="P76" s="5">
        <f t="shared" si="22"/>
        <v>94.97946143313557</v>
      </c>
      <c r="Q76" s="9">
        <f t="shared" si="23"/>
        <v>0</v>
      </c>
      <c r="R76" s="9">
        <f t="shared" si="24"/>
        <v>34</v>
      </c>
    </row>
    <row r="77" spans="1:18" ht="15">
      <c r="A77" s="17">
        <v>32820</v>
      </c>
      <c r="B77"/>
      <c r="C77"/>
      <c r="D77" s="12">
        <v>6</v>
      </c>
      <c r="E77" s="12">
        <v>5</v>
      </c>
      <c r="F77"/>
      <c r="G77"/>
      <c r="H77" s="12">
        <v>8</v>
      </c>
      <c r="I77" s="12">
        <v>5</v>
      </c>
      <c r="J77" s="9">
        <f t="shared" si="19"/>
        <v>11</v>
      </c>
      <c r="K77" s="9">
        <f t="shared" si="20"/>
        <v>13</v>
      </c>
      <c r="L77" s="9">
        <f t="shared" si="18"/>
        <v>937</v>
      </c>
      <c r="M77" s="9">
        <f t="shared" si="18"/>
        <v>1168</v>
      </c>
      <c r="N77" s="5">
        <f t="shared" si="21"/>
        <v>10.614331355545414</v>
      </c>
      <c r="O77" s="11">
        <f t="shared" si="25"/>
        <v>930.9653126426291</v>
      </c>
      <c r="P77" s="5">
        <f t="shared" si="22"/>
        <v>96.074851665906</v>
      </c>
      <c r="Q77" s="9">
        <f t="shared" si="23"/>
        <v>0</v>
      </c>
      <c r="R77" s="9">
        <f t="shared" si="24"/>
        <v>24</v>
      </c>
    </row>
    <row r="78" spans="1:18" ht="15">
      <c r="A78" s="17">
        <v>32821</v>
      </c>
      <c r="B78"/>
      <c r="C78"/>
      <c r="D78" s="12">
        <v>2</v>
      </c>
      <c r="E78" s="12">
        <v>2</v>
      </c>
      <c r="F78"/>
      <c r="G78"/>
      <c r="H78"/>
      <c r="I78" s="12">
        <v>5</v>
      </c>
      <c r="J78" s="9">
        <f t="shared" si="19"/>
        <v>4</v>
      </c>
      <c r="K78" s="9">
        <f t="shared" si="20"/>
        <v>5</v>
      </c>
      <c r="L78" s="9">
        <f t="shared" si="18"/>
        <v>941</v>
      </c>
      <c r="M78" s="9">
        <f t="shared" si="18"/>
        <v>1173</v>
      </c>
      <c r="N78" s="5">
        <f t="shared" si="21"/>
        <v>3.98037425832953</v>
      </c>
      <c r="O78" s="11">
        <f t="shared" si="25"/>
        <v>934.9456869009587</v>
      </c>
      <c r="P78" s="5">
        <f t="shared" si="22"/>
        <v>96.48562300319492</v>
      </c>
      <c r="Q78" s="9">
        <f t="shared" si="23"/>
        <v>0</v>
      </c>
      <c r="R78" s="9">
        <f t="shared" si="24"/>
        <v>9</v>
      </c>
    </row>
    <row r="79" spans="1:18" ht="15">
      <c r="A79" s="17">
        <v>32822</v>
      </c>
      <c r="B79"/>
      <c r="C79"/>
      <c r="D79" s="12">
        <v>1</v>
      </c>
      <c r="E79" s="12">
        <v>1</v>
      </c>
      <c r="F79"/>
      <c r="G79"/>
      <c r="H79"/>
      <c r="I79" s="12">
        <v>4</v>
      </c>
      <c r="J79" s="9">
        <f t="shared" si="19"/>
        <v>2</v>
      </c>
      <c r="K79" s="9">
        <f t="shared" si="20"/>
        <v>4</v>
      </c>
      <c r="L79" s="9">
        <f t="shared" si="18"/>
        <v>943</v>
      </c>
      <c r="M79" s="9">
        <f t="shared" si="18"/>
        <v>1177</v>
      </c>
      <c r="N79" s="5">
        <f t="shared" si="21"/>
        <v>2.6535828388863534</v>
      </c>
      <c r="O79" s="11">
        <f t="shared" si="25"/>
        <v>937.599269739845</v>
      </c>
      <c r="P79" s="5">
        <f t="shared" si="22"/>
        <v>96.75947056138752</v>
      </c>
      <c r="Q79" s="9">
        <f t="shared" si="23"/>
        <v>0</v>
      </c>
      <c r="R79" s="9">
        <f t="shared" si="24"/>
        <v>6</v>
      </c>
    </row>
    <row r="80" spans="1:18" ht="15">
      <c r="A80" s="17">
        <v>32823</v>
      </c>
      <c r="B80" s="12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942</v>
      </c>
      <c r="M80" s="9">
        <f t="shared" si="18"/>
        <v>1177</v>
      </c>
      <c r="N80" s="5">
        <f t="shared" si="21"/>
        <v>-0.4422638064810589</v>
      </c>
      <c r="O80" s="11">
        <f t="shared" si="25"/>
        <v>937.157005933364</v>
      </c>
      <c r="P80" s="5">
        <f t="shared" si="22"/>
        <v>96.71382930168875</v>
      </c>
      <c r="Q80" s="9">
        <f t="shared" si="23"/>
        <v>1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2</v>
      </c>
      <c r="F81"/>
      <c r="G81"/>
      <c r="H81"/>
      <c r="I81" s="12">
        <v>2</v>
      </c>
      <c r="J81" s="9">
        <f t="shared" si="19"/>
        <v>3</v>
      </c>
      <c r="K81" s="9">
        <f t="shared" si="20"/>
        <v>2</v>
      </c>
      <c r="L81" s="9">
        <f t="shared" si="18"/>
        <v>945</v>
      </c>
      <c r="M81" s="9">
        <f t="shared" si="18"/>
        <v>1179</v>
      </c>
      <c r="N81" s="5">
        <f t="shared" si="21"/>
        <v>2.2113190324052945</v>
      </c>
      <c r="O81" s="11">
        <f t="shared" si="25"/>
        <v>939.3683249657693</v>
      </c>
      <c r="P81" s="5">
        <f t="shared" si="22"/>
        <v>96.94203560018259</v>
      </c>
      <c r="Q81" s="9">
        <f t="shared" si="23"/>
        <v>0</v>
      </c>
      <c r="R81" s="9">
        <f t="shared" si="24"/>
        <v>5</v>
      </c>
      <c r="S81" s="8" t="s">
        <v>66</v>
      </c>
    </row>
    <row r="82" spans="1:18" ht="15">
      <c r="A82" s="17">
        <v>32825</v>
      </c>
      <c r="B82"/>
      <c r="C82"/>
      <c r="D82"/>
      <c r="E82" s="12">
        <v>1</v>
      </c>
      <c r="F82"/>
      <c r="G82" s="12">
        <v>1</v>
      </c>
      <c r="H82"/>
      <c r="I82" s="12">
        <v>1</v>
      </c>
      <c r="J82" s="9">
        <f t="shared" si="19"/>
        <v>1</v>
      </c>
      <c r="K82" s="9">
        <f t="shared" si="20"/>
        <v>0</v>
      </c>
      <c r="L82" s="9">
        <f t="shared" si="18"/>
        <v>946</v>
      </c>
      <c r="M82" s="9">
        <f t="shared" si="18"/>
        <v>1179</v>
      </c>
      <c r="N82" s="5">
        <f t="shared" si="21"/>
        <v>0.4422638064810589</v>
      </c>
      <c r="O82" s="11">
        <f t="shared" si="25"/>
        <v>939.8105887722503</v>
      </c>
      <c r="P82" s="5">
        <f t="shared" si="22"/>
        <v>96.98767685988136</v>
      </c>
      <c r="Q82" s="9">
        <f t="shared" si="23"/>
        <v>1</v>
      </c>
      <c r="R82" s="9">
        <f t="shared" si="24"/>
        <v>2</v>
      </c>
    </row>
    <row r="83" spans="1:18" ht="15">
      <c r="A83" s="17">
        <v>32826</v>
      </c>
      <c r="B83"/>
      <c r="C83"/>
      <c r="D83"/>
      <c r="E83"/>
      <c r="F83"/>
      <c r="G83"/>
      <c r="H83"/>
      <c r="I83" s="12">
        <v>2</v>
      </c>
      <c r="J83" s="9">
        <f t="shared" si="19"/>
        <v>0</v>
      </c>
      <c r="K83" s="9">
        <f t="shared" si="20"/>
        <v>2</v>
      </c>
      <c r="L83" s="9">
        <f t="shared" si="18"/>
        <v>946</v>
      </c>
      <c r="M83" s="9">
        <f t="shared" si="18"/>
        <v>1181</v>
      </c>
      <c r="N83" s="5">
        <f t="shared" si="21"/>
        <v>0.8845276129621178</v>
      </c>
      <c r="O83" s="11">
        <f t="shared" si="25"/>
        <v>940.6951163852124</v>
      </c>
      <c r="P83" s="5">
        <f t="shared" si="22"/>
        <v>97.07895937927887</v>
      </c>
      <c r="Q83" s="9">
        <f t="shared" si="23"/>
        <v>0</v>
      </c>
      <c r="R83" s="9">
        <f t="shared" si="24"/>
        <v>2</v>
      </c>
    </row>
    <row r="84" spans="1:18" ht="15">
      <c r="A84" s="17">
        <v>32827</v>
      </c>
      <c r="B84"/>
      <c r="C84"/>
      <c r="D84" s="12">
        <v>5</v>
      </c>
      <c r="E84" s="12">
        <v>3</v>
      </c>
      <c r="F84"/>
      <c r="G84"/>
      <c r="H84" s="12">
        <v>5</v>
      </c>
      <c r="I84" s="12">
        <v>5</v>
      </c>
      <c r="J84" s="9">
        <f t="shared" si="19"/>
        <v>8</v>
      </c>
      <c r="K84" s="9">
        <f t="shared" si="20"/>
        <v>10</v>
      </c>
      <c r="L84" s="9">
        <f t="shared" si="18"/>
        <v>954</v>
      </c>
      <c r="M84" s="9">
        <f t="shared" si="18"/>
        <v>1191</v>
      </c>
      <c r="N84" s="5">
        <f t="shared" si="21"/>
        <v>7.96074851665906</v>
      </c>
      <c r="O84" s="11">
        <f t="shared" si="25"/>
        <v>948.6558649018714</v>
      </c>
      <c r="P84" s="5">
        <f t="shared" si="22"/>
        <v>97.9005020538567</v>
      </c>
      <c r="Q84" s="9">
        <f t="shared" si="23"/>
        <v>0</v>
      </c>
      <c r="R84" s="9">
        <f t="shared" si="24"/>
        <v>18</v>
      </c>
    </row>
    <row r="85" spans="1:18" ht="15">
      <c r="A85" s="17">
        <v>32828</v>
      </c>
      <c r="B85"/>
      <c r="C85"/>
      <c r="D85" s="12">
        <v>1</v>
      </c>
      <c r="E85" s="12">
        <v>4</v>
      </c>
      <c r="F85"/>
      <c r="G85"/>
      <c r="H85" s="12">
        <v>8</v>
      </c>
      <c r="I85" s="12">
        <v>6</v>
      </c>
      <c r="J85" s="9">
        <f t="shared" si="19"/>
        <v>5</v>
      </c>
      <c r="K85" s="9">
        <f t="shared" si="20"/>
        <v>14</v>
      </c>
      <c r="L85" s="9">
        <f aca="true" t="shared" si="26" ref="L85:M101">L84+J85</f>
        <v>959</v>
      </c>
      <c r="M85" s="9">
        <f t="shared" si="26"/>
        <v>1205</v>
      </c>
      <c r="N85" s="5">
        <f t="shared" si="21"/>
        <v>8.40301232314012</v>
      </c>
      <c r="O85" s="11">
        <f t="shared" si="25"/>
        <v>957.0588772250115</v>
      </c>
      <c r="P85" s="5">
        <f t="shared" si="22"/>
        <v>98.76768598813328</v>
      </c>
      <c r="Q85" s="9">
        <f t="shared" si="23"/>
        <v>0</v>
      </c>
      <c r="R85" s="9">
        <f t="shared" si="24"/>
        <v>19</v>
      </c>
    </row>
    <row r="86" spans="1:18" ht="15">
      <c r="A86" s="17">
        <v>32829</v>
      </c>
      <c r="B86"/>
      <c r="C86"/>
      <c r="D86"/>
      <c r="E86"/>
      <c r="F86"/>
      <c r="G86"/>
      <c r="H86" s="12">
        <v>1</v>
      </c>
      <c r="I86" s="12">
        <v>7</v>
      </c>
      <c r="J86" s="9">
        <f t="shared" si="19"/>
        <v>0</v>
      </c>
      <c r="K86" s="9">
        <f t="shared" si="20"/>
        <v>8</v>
      </c>
      <c r="L86" s="9">
        <f t="shared" si="26"/>
        <v>959</v>
      </c>
      <c r="M86" s="9">
        <f t="shared" si="26"/>
        <v>1213</v>
      </c>
      <c r="N86" s="5">
        <f t="shared" si="21"/>
        <v>3.538110451848471</v>
      </c>
      <c r="O86" s="11">
        <f t="shared" si="25"/>
        <v>960.5969876768601</v>
      </c>
      <c r="P86" s="5">
        <f t="shared" si="22"/>
        <v>99.13281606572343</v>
      </c>
      <c r="Q86" s="9">
        <f t="shared" si="23"/>
        <v>0</v>
      </c>
      <c r="R86" s="9">
        <f t="shared" si="24"/>
        <v>8</v>
      </c>
    </row>
    <row r="87" spans="1:18" ht="15">
      <c r="A87" s="17">
        <v>32830</v>
      </c>
      <c r="B87"/>
      <c r="C87"/>
      <c r="D87"/>
      <c r="E87"/>
      <c r="F87"/>
      <c r="G87" s="12">
        <v>1</v>
      </c>
      <c r="H87" s="12">
        <v>2</v>
      </c>
      <c r="I87"/>
      <c r="J87" s="9">
        <f t="shared" si="19"/>
        <v>0</v>
      </c>
      <c r="K87" s="9">
        <f t="shared" si="20"/>
        <v>1</v>
      </c>
      <c r="L87" s="9">
        <f t="shared" si="26"/>
        <v>959</v>
      </c>
      <c r="M87" s="9">
        <f t="shared" si="26"/>
        <v>1214</v>
      </c>
      <c r="N87" s="5">
        <f t="shared" si="21"/>
        <v>0.4422638064810589</v>
      </c>
      <c r="O87" s="11">
        <f t="shared" si="25"/>
        <v>961.0392514833411</v>
      </c>
      <c r="P87" s="5">
        <f t="shared" si="22"/>
        <v>99.1784573254222</v>
      </c>
      <c r="Q87" s="9">
        <f t="shared" si="23"/>
        <v>1</v>
      </c>
      <c r="R87" s="9">
        <f t="shared" si="24"/>
        <v>2</v>
      </c>
    </row>
    <row r="88" spans="1:18" ht="15">
      <c r="A88" s="17">
        <v>32831</v>
      </c>
      <c r="B88"/>
      <c r="C88"/>
      <c r="D88" s="12">
        <v>1</v>
      </c>
      <c r="E88"/>
      <c r="F88" s="12">
        <v>2</v>
      </c>
      <c r="G88"/>
      <c r="H88" s="12">
        <v>3</v>
      </c>
      <c r="I88"/>
      <c r="J88" s="9">
        <f t="shared" si="19"/>
        <v>1</v>
      </c>
      <c r="K88" s="9">
        <f t="shared" si="20"/>
        <v>1</v>
      </c>
      <c r="L88" s="9">
        <f t="shared" si="26"/>
        <v>960</v>
      </c>
      <c r="M88" s="9">
        <f t="shared" si="26"/>
        <v>1215</v>
      </c>
      <c r="N88" s="5">
        <f t="shared" si="21"/>
        <v>0.8845276129621178</v>
      </c>
      <c r="O88" s="11">
        <f t="shared" si="25"/>
        <v>961.9237790963032</v>
      </c>
      <c r="P88" s="5">
        <f t="shared" si="22"/>
        <v>99.26973984481972</v>
      </c>
      <c r="Q88" s="9">
        <f t="shared" si="23"/>
        <v>2</v>
      </c>
      <c r="R88" s="9">
        <f t="shared" si="24"/>
        <v>4</v>
      </c>
    </row>
    <row r="89" spans="1:18" ht="15">
      <c r="A89" s="17">
        <v>32832</v>
      </c>
      <c r="B89"/>
      <c r="C89"/>
      <c r="D89" s="12">
        <v>2</v>
      </c>
      <c r="E89"/>
      <c r="F89"/>
      <c r="G89"/>
      <c r="H89"/>
      <c r="I89"/>
      <c r="J89" s="9">
        <f t="shared" si="19"/>
        <v>2</v>
      </c>
      <c r="K89" s="9">
        <f t="shared" si="20"/>
        <v>0</v>
      </c>
      <c r="L89" s="9">
        <f t="shared" si="26"/>
        <v>962</v>
      </c>
      <c r="M89" s="9">
        <f t="shared" si="26"/>
        <v>1215</v>
      </c>
      <c r="N89" s="5">
        <f t="shared" si="21"/>
        <v>0.8845276129621178</v>
      </c>
      <c r="O89" s="11">
        <f t="shared" si="25"/>
        <v>962.8083067092653</v>
      </c>
      <c r="P89" s="5">
        <f t="shared" si="22"/>
        <v>99.36102236421726</v>
      </c>
      <c r="Q89" s="9">
        <f t="shared" si="23"/>
        <v>0</v>
      </c>
      <c r="R89" s="9">
        <f t="shared" si="24"/>
        <v>2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962</v>
      </c>
      <c r="M90" s="9">
        <f t="shared" si="26"/>
        <v>1215</v>
      </c>
      <c r="N90" s="5">
        <f t="shared" si="21"/>
        <v>0</v>
      </c>
      <c r="O90" s="11">
        <f t="shared" si="25"/>
        <v>962.8083067092653</v>
      </c>
      <c r="P90" s="5">
        <f t="shared" si="22"/>
        <v>99.36102236421726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962</v>
      </c>
      <c r="M91" s="9">
        <f t="shared" si="26"/>
        <v>1215</v>
      </c>
      <c r="N91" s="5">
        <f t="shared" si="21"/>
        <v>0</v>
      </c>
      <c r="O91" s="11">
        <f t="shared" si="25"/>
        <v>962.8083067092653</v>
      </c>
      <c r="P91" s="5">
        <f t="shared" si="22"/>
        <v>99.36102236421726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962</v>
      </c>
      <c r="M92" s="9">
        <f t="shared" si="26"/>
        <v>1215</v>
      </c>
      <c r="N92" s="5">
        <f t="shared" si="21"/>
        <v>0</v>
      </c>
      <c r="O92" s="11">
        <f t="shared" si="25"/>
        <v>962.8083067092653</v>
      </c>
      <c r="P92" s="5">
        <f t="shared" si="22"/>
        <v>99.36102236421726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 s="12">
        <v>2</v>
      </c>
      <c r="E93"/>
      <c r="F93"/>
      <c r="G93" s="12">
        <v>2</v>
      </c>
      <c r="H93"/>
      <c r="I93" s="12">
        <v>2</v>
      </c>
      <c r="J93" s="9">
        <f t="shared" si="19"/>
        <v>2</v>
      </c>
      <c r="K93" s="9">
        <f t="shared" si="20"/>
        <v>0</v>
      </c>
      <c r="L93" s="9">
        <f t="shared" si="26"/>
        <v>964</v>
      </c>
      <c r="M93" s="9">
        <f t="shared" si="26"/>
        <v>1215</v>
      </c>
      <c r="N93" s="5">
        <f t="shared" si="21"/>
        <v>0.8845276129621178</v>
      </c>
      <c r="O93" s="11">
        <f t="shared" si="25"/>
        <v>963.6928343222273</v>
      </c>
      <c r="P93" s="5">
        <f t="shared" si="22"/>
        <v>99.45230488361479</v>
      </c>
      <c r="Q93" s="9">
        <f t="shared" si="23"/>
        <v>2</v>
      </c>
      <c r="R93" s="9">
        <f t="shared" si="24"/>
        <v>4</v>
      </c>
    </row>
    <row r="94" spans="1:18" ht="15">
      <c r="A94" s="17">
        <v>32837</v>
      </c>
      <c r="B94"/>
      <c r="C94"/>
      <c r="D94"/>
      <c r="E94" s="12">
        <v>2</v>
      </c>
      <c r="F94"/>
      <c r="G94" s="12">
        <v>1</v>
      </c>
      <c r="H94"/>
      <c r="I94" s="12">
        <v>4</v>
      </c>
      <c r="J94" s="9">
        <f t="shared" si="19"/>
        <v>2</v>
      </c>
      <c r="K94" s="9">
        <f t="shared" si="20"/>
        <v>3</v>
      </c>
      <c r="L94" s="9">
        <f t="shared" si="26"/>
        <v>966</v>
      </c>
      <c r="M94" s="9">
        <f t="shared" si="26"/>
        <v>1218</v>
      </c>
      <c r="N94" s="5">
        <f t="shared" si="21"/>
        <v>2.2113190324052945</v>
      </c>
      <c r="O94" s="11">
        <f t="shared" si="25"/>
        <v>965.9041533546326</v>
      </c>
      <c r="P94" s="5">
        <f t="shared" si="22"/>
        <v>99.68051118210863</v>
      </c>
      <c r="Q94" s="9">
        <f t="shared" si="23"/>
        <v>1</v>
      </c>
      <c r="R94" s="9">
        <f t="shared" si="24"/>
        <v>6</v>
      </c>
    </row>
    <row r="95" spans="1:19" ht="15">
      <c r="A95" s="17">
        <v>32838</v>
      </c>
      <c r="B95"/>
      <c r="C95"/>
      <c r="D95" s="12">
        <v>2</v>
      </c>
      <c r="E95"/>
      <c r="F95"/>
      <c r="G95"/>
      <c r="H95" s="12">
        <v>2</v>
      </c>
      <c r="I95" s="12">
        <v>2</v>
      </c>
      <c r="J95" s="9">
        <f t="shared" si="19"/>
        <v>2</v>
      </c>
      <c r="K95" s="9">
        <f t="shared" si="20"/>
        <v>4</v>
      </c>
      <c r="L95" s="9">
        <f t="shared" si="26"/>
        <v>968</v>
      </c>
      <c r="M95" s="9">
        <f t="shared" si="26"/>
        <v>1222</v>
      </c>
      <c r="N95" s="5">
        <f t="shared" si="21"/>
        <v>2.6535828388863534</v>
      </c>
      <c r="O95" s="11">
        <f t="shared" si="25"/>
        <v>968.557736193519</v>
      </c>
      <c r="P95" s="5">
        <f t="shared" si="22"/>
        <v>99.95435874030123</v>
      </c>
      <c r="Q95" s="9">
        <f t="shared" si="23"/>
        <v>0</v>
      </c>
      <c r="R95" s="9">
        <f t="shared" si="24"/>
        <v>6</v>
      </c>
      <c r="S95" s="8" t="s">
        <v>67</v>
      </c>
    </row>
    <row r="96" spans="1:18" ht="15">
      <c r="A96" s="17">
        <v>32839</v>
      </c>
      <c r="B96"/>
      <c r="C96"/>
      <c r="D96"/>
      <c r="E96" s="12">
        <v>1</v>
      </c>
      <c r="F96"/>
      <c r="G96"/>
      <c r="H96"/>
      <c r="I96" s="12">
        <v>1</v>
      </c>
      <c r="J96" s="9">
        <f t="shared" si="19"/>
        <v>1</v>
      </c>
      <c r="K96" s="9">
        <f t="shared" si="20"/>
        <v>1</v>
      </c>
      <c r="L96" s="9">
        <f t="shared" si="26"/>
        <v>969</v>
      </c>
      <c r="M96" s="9">
        <f t="shared" si="26"/>
        <v>1223</v>
      </c>
      <c r="N96" s="5">
        <f t="shared" si="21"/>
        <v>0.8845276129621178</v>
      </c>
      <c r="O96" s="11">
        <f t="shared" si="25"/>
        <v>969.442263806481</v>
      </c>
      <c r="P96" s="5">
        <f t="shared" si="22"/>
        <v>100.04564125969877</v>
      </c>
      <c r="Q96" s="9">
        <f t="shared" si="23"/>
        <v>0</v>
      </c>
      <c r="R96" s="9">
        <f t="shared" si="24"/>
        <v>2</v>
      </c>
    </row>
    <row r="97" spans="1:18" ht="15">
      <c r="A97" s="17">
        <v>32840</v>
      </c>
      <c r="B97"/>
      <c r="C97"/>
      <c r="D97"/>
      <c r="E97"/>
      <c r="F97"/>
      <c r="G97" s="12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6"/>
        <v>969</v>
      </c>
      <c r="M97" s="9">
        <f t="shared" si="26"/>
        <v>1222</v>
      </c>
      <c r="N97" s="5">
        <f t="shared" si="21"/>
        <v>-0.4422638064810589</v>
      </c>
      <c r="O97" s="11">
        <f t="shared" si="25"/>
        <v>969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969</v>
      </c>
      <c r="M98" s="9">
        <f t="shared" si="26"/>
        <v>1222</v>
      </c>
      <c r="N98" s="5">
        <f t="shared" si="21"/>
        <v>0</v>
      </c>
      <c r="O98" s="11">
        <f t="shared" si="25"/>
        <v>969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969</v>
      </c>
      <c r="M99" s="9">
        <f t="shared" si="26"/>
        <v>1222</v>
      </c>
      <c r="N99" s="5">
        <f t="shared" si="21"/>
        <v>0</v>
      </c>
      <c r="O99" s="11">
        <f t="shared" si="25"/>
        <v>969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969</v>
      </c>
      <c r="M100" s="9">
        <f t="shared" si="26"/>
        <v>1222</v>
      </c>
      <c r="N100" s="5">
        <f t="shared" si="21"/>
        <v>0</v>
      </c>
      <c r="O100" s="11">
        <f t="shared" si="25"/>
        <v>969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969</v>
      </c>
      <c r="M101" s="9">
        <f t="shared" si="26"/>
        <v>1222</v>
      </c>
      <c r="N101" s="5">
        <f t="shared" si="21"/>
        <v>0</v>
      </c>
      <c r="O101" s="11">
        <f t="shared" si="25"/>
        <v>969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14</v>
      </c>
      <c r="C103" s="9">
        <f t="shared" si="27"/>
        <v>20</v>
      </c>
      <c r="D103" s="9">
        <f t="shared" si="27"/>
        <v>503</v>
      </c>
      <c r="E103" s="9">
        <f t="shared" si="27"/>
        <v>500</v>
      </c>
      <c r="F103" s="9">
        <f t="shared" si="27"/>
        <v>32</v>
      </c>
      <c r="G103" s="9">
        <f t="shared" si="27"/>
        <v>25</v>
      </c>
      <c r="H103" s="9">
        <f t="shared" si="27"/>
        <v>651</v>
      </c>
      <c r="I103" s="9">
        <f t="shared" si="27"/>
        <v>628</v>
      </c>
      <c r="J103" s="9">
        <f t="shared" si="27"/>
        <v>969</v>
      </c>
      <c r="K103" s="9">
        <f t="shared" si="27"/>
        <v>1222</v>
      </c>
      <c r="N103" s="5">
        <f>SUM(N4:N101)</f>
        <v>969</v>
      </c>
      <c r="Q103" s="11">
        <f>SUM(Q4:Q101)</f>
        <v>91</v>
      </c>
      <c r="R103" s="11">
        <f>SUM(R4:R101)</f>
        <v>2282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8" sqref="C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1330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 s="12">
        <v>1</v>
      </c>
      <c r="C4"/>
      <c r="D4" s="12">
        <v>3</v>
      </c>
      <c r="E4" s="12">
        <v>1</v>
      </c>
      <c r="F4" s="12">
        <v>3</v>
      </c>
      <c r="G4" s="12">
        <v>1</v>
      </c>
      <c r="H4" s="12">
        <v>3</v>
      </c>
      <c r="I4" s="12">
        <v>2</v>
      </c>
      <c r="J4" s="9">
        <f aca="true" t="shared" si="0" ref="J4:J35">-B4-C4+D4+E4</f>
        <v>3</v>
      </c>
      <c r="K4" s="9">
        <f aca="true" t="shared" si="1" ref="K4:K35">-F4-G4+H4+I4</f>
        <v>1</v>
      </c>
      <c r="L4" s="9">
        <f>J4</f>
        <v>3</v>
      </c>
      <c r="M4" s="9">
        <f>K4</f>
        <v>1</v>
      </c>
      <c r="N4" s="5">
        <f aca="true" t="shared" si="2" ref="N4:N35">(+J4+K4)*($J$103/($J$103+$K$103))</f>
        <v>2.0661654135338345</v>
      </c>
      <c r="O4" s="11">
        <f>N4</f>
        <v>2.0661654135338345</v>
      </c>
      <c r="P4" s="5">
        <f aca="true" t="shared" si="3" ref="P4:P35">O4*100/$N$103</f>
        <v>0.3007518796992485</v>
      </c>
      <c r="Q4" s="9">
        <f aca="true" t="shared" si="4" ref="Q4:Q35">+B4+C4+F4+G4</f>
        <v>5</v>
      </c>
      <c r="R4" s="9">
        <f aca="true" t="shared" si="5" ref="R4:R35">D4+E4+H4+I4</f>
        <v>9</v>
      </c>
      <c r="X4" s="1" t="s">
        <v>33</v>
      </c>
      <c r="Z4" s="11">
        <f>SUM(N4:N10)</f>
        <v>22.211278195488724</v>
      </c>
      <c r="AA4" s="5">
        <f aca="true" t="shared" si="6" ref="AA4:AA17">Z4*100/$Z$18</f>
        <v>3.233082706766918</v>
      </c>
      <c r="AB4" s="11">
        <f>SUM(Q4:Q10)+SUM(R4:R10)</f>
        <v>87</v>
      </c>
      <c r="AC4" s="11">
        <f>100*SUM(R4:R10)/AB4</f>
        <v>74.71264367816092</v>
      </c>
    </row>
    <row r="5" spans="1:29" ht="15">
      <c r="A5" s="17">
        <v>32748</v>
      </c>
      <c r="B5" s="12">
        <v>1</v>
      </c>
      <c r="C5" s="12">
        <v>1</v>
      </c>
      <c r="D5" s="12">
        <v>5</v>
      </c>
      <c r="E5" s="12">
        <v>2</v>
      </c>
      <c r="F5" s="12">
        <v>1</v>
      </c>
      <c r="G5" s="12">
        <v>1</v>
      </c>
      <c r="H5" s="12">
        <v>3</v>
      </c>
      <c r="I5" s="12">
        <v>2</v>
      </c>
      <c r="J5" s="9">
        <f t="shared" si="0"/>
        <v>5</v>
      </c>
      <c r="K5" s="9">
        <f t="shared" si="1"/>
        <v>3</v>
      </c>
      <c r="L5" s="9">
        <f aca="true" t="shared" si="7" ref="L5:M24">L4+J5</f>
        <v>8</v>
      </c>
      <c r="M5" s="9">
        <f t="shared" si="7"/>
        <v>4</v>
      </c>
      <c r="N5" s="5">
        <f t="shared" si="2"/>
        <v>4.132330827067669</v>
      </c>
      <c r="O5" s="11">
        <f aca="true" t="shared" si="8" ref="O5:O36">O4+N5</f>
        <v>6.198496240601504</v>
      </c>
      <c r="P5" s="5">
        <f t="shared" si="3"/>
        <v>0.9022556390977454</v>
      </c>
      <c r="Q5" s="9">
        <f t="shared" si="4"/>
        <v>4</v>
      </c>
      <c r="R5" s="9">
        <f t="shared" si="5"/>
        <v>12</v>
      </c>
      <c r="T5" s="8" t="s">
        <v>38</v>
      </c>
      <c r="V5" s="9">
        <f>R103</f>
        <v>1416</v>
      </c>
      <c r="W5"/>
      <c r="X5"/>
      <c r="Y5" s="1" t="s">
        <v>39</v>
      </c>
      <c r="Z5" s="11">
        <f>SUM(N11:N17)</f>
        <v>42.35639097744361</v>
      </c>
      <c r="AA5" s="5">
        <f t="shared" si="6"/>
        <v>6.165413533834586</v>
      </c>
      <c r="AB5" s="11">
        <f>SUM(Q11:Q17)+SUM(R11:R17)</f>
        <v>116</v>
      </c>
      <c r="AC5" s="11">
        <f>100*SUM(R11:R17)/AB5</f>
        <v>85.34482758620689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8</v>
      </c>
      <c r="M6" s="9">
        <f t="shared" si="7"/>
        <v>4</v>
      </c>
      <c r="N6" s="5">
        <f t="shared" si="2"/>
        <v>0</v>
      </c>
      <c r="O6" s="11">
        <f t="shared" si="8"/>
        <v>6.198496240601504</v>
      </c>
      <c r="P6" s="5">
        <f t="shared" si="3"/>
        <v>0.9022556390977454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86</v>
      </c>
      <c r="W6"/>
      <c r="X6" s="1" t="s">
        <v>41</v>
      </c>
      <c r="Z6" s="11">
        <f>SUM(N18:N24)</f>
        <v>102.79172932330826</v>
      </c>
      <c r="AA6" s="5">
        <f t="shared" si="6"/>
        <v>14.962406015037592</v>
      </c>
      <c r="AB6" s="11">
        <f>SUM(Q18:Q24)+SUM(R18:R24)</f>
        <v>213</v>
      </c>
      <c r="AC6" s="11">
        <f>100*SUM(R18:R24)/AB6</f>
        <v>96.71361502347418</v>
      </c>
    </row>
    <row r="7" spans="1:29" ht="15">
      <c r="A7" s="17">
        <v>32750</v>
      </c>
      <c r="B7"/>
      <c r="C7"/>
      <c r="D7" s="12">
        <v>9</v>
      </c>
      <c r="E7" s="12">
        <v>2</v>
      </c>
      <c r="F7" s="12">
        <v>3</v>
      </c>
      <c r="G7" s="12">
        <v>2</v>
      </c>
      <c r="H7" s="12">
        <v>10</v>
      </c>
      <c r="I7" s="12">
        <v>2</v>
      </c>
      <c r="J7" s="9">
        <f t="shared" si="0"/>
        <v>11</v>
      </c>
      <c r="K7" s="9">
        <f t="shared" si="1"/>
        <v>7</v>
      </c>
      <c r="L7" s="9">
        <f t="shared" si="7"/>
        <v>19</v>
      </c>
      <c r="M7" s="9">
        <f t="shared" si="7"/>
        <v>11</v>
      </c>
      <c r="N7" s="5">
        <f t="shared" si="2"/>
        <v>9.297744360902255</v>
      </c>
      <c r="O7" s="11">
        <f t="shared" si="8"/>
        <v>15.496240601503759</v>
      </c>
      <c r="P7" s="5">
        <f t="shared" si="3"/>
        <v>2.2556390977443637</v>
      </c>
      <c r="Q7" s="9">
        <f t="shared" si="4"/>
        <v>5</v>
      </c>
      <c r="R7" s="9">
        <f t="shared" si="5"/>
        <v>23</v>
      </c>
      <c r="T7" s="8" t="s">
        <v>42</v>
      </c>
      <c r="V7" s="5">
        <f>V5*100/(V5+V6)</f>
        <v>94.27430093209054</v>
      </c>
      <c r="W7"/>
      <c r="Y7" s="1" t="s">
        <v>43</v>
      </c>
      <c r="Z7" s="11">
        <f>SUM(N25:N31)</f>
        <v>114.67218045112782</v>
      </c>
      <c r="AA7" s="5">
        <f t="shared" si="6"/>
        <v>16.691729323308273</v>
      </c>
      <c r="AB7" s="11">
        <f>SUM(Q25:Q31)+SUM(R25:R31)</f>
        <v>240</v>
      </c>
      <c r="AC7" s="11">
        <f>100*SUM(R25:R31)/AB7</f>
        <v>96.25</v>
      </c>
    </row>
    <row r="8" spans="1:29" ht="15">
      <c r="A8" s="17">
        <v>32751</v>
      </c>
      <c r="B8" s="12">
        <v>1</v>
      </c>
      <c r="C8"/>
      <c r="D8" s="12">
        <v>3</v>
      </c>
      <c r="E8" s="12">
        <v>1</v>
      </c>
      <c r="F8" s="12">
        <v>1</v>
      </c>
      <c r="G8" s="12">
        <v>2</v>
      </c>
      <c r="H8" s="12">
        <v>1</v>
      </c>
      <c r="I8" s="12">
        <v>2</v>
      </c>
      <c r="J8" s="9">
        <f t="shared" si="0"/>
        <v>3</v>
      </c>
      <c r="K8" s="9">
        <f t="shared" si="1"/>
        <v>0</v>
      </c>
      <c r="L8" s="9">
        <f t="shared" si="7"/>
        <v>22</v>
      </c>
      <c r="M8" s="9">
        <f t="shared" si="7"/>
        <v>11</v>
      </c>
      <c r="N8" s="5">
        <f t="shared" si="2"/>
        <v>1.549624060150376</v>
      </c>
      <c r="O8" s="11">
        <f t="shared" si="8"/>
        <v>17.045864661654136</v>
      </c>
      <c r="P8" s="5">
        <f t="shared" si="3"/>
        <v>2.4812030075188</v>
      </c>
      <c r="Q8" s="9">
        <f t="shared" si="4"/>
        <v>4</v>
      </c>
      <c r="R8" s="9">
        <f t="shared" si="5"/>
        <v>7</v>
      </c>
      <c r="W8"/>
      <c r="X8" s="1" t="s">
        <v>44</v>
      </c>
      <c r="Z8" s="11">
        <f>SUM(N32:N38)</f>
        <v>158.5781954887218</v>
      </c>
      <c r="AA8" s="5">
        <f t="shared" si="6"/>
        <v>23.08270676691729</v>
      </c>
      <c r="AB8" s="11">
        <f>SUM(Q32:Q38)+SUM(R32:R38)</f>
        <v>317</v>
      </c>
      <c r="AC8" s="11">
        <f>100*SUM(R32:R38)/AB8</f>
        <v>98.42271293375394</v>
      </c>
    </row>
    <row r="9" spans="1:29" ht="15">
      <c r="A9" s="17">
        <v>32752</v>
      </c>
      <c r="B9"/>
      <c r="C9"/>
      <c r="D9" s="12">
        <v>3</v>
      </c>
      <c r="E9" s="12">
        <v>1</v>
      </c>
      <c r="F9" s="12">
        <v>1</v>
      </c>
      <c r="G9" s="12">
        <v>1</v>
      </c>
      <c r="H9" s="12">
        <v>6</v>
      </c>
      <c r="I9" s="12">
        <v>1</v>
      </c>
      <c r="J9" s="9">
        <f t="shared" si="0"/>
        <v>4</v>
      </c>
      <c r="K9" s="9">
        <f t="shared" si="1"/>
        <v>5</v>
      </c>
      <c r="L9" s="9">
        <f t="shared" si="7"/>
        <v>26</v>
      </c>
      <c r="M9" s="9">
        <f t="shared" si="7"/>
        <v>16</v>
      </c>
      <c r="N9" s="5">
        <f t="shared" si="2"/>
        <v>4.648872180451128</v>
      </c>
      <c r="O9" s="11">
        <f t="shared" si="8"/>
        <v>21.694736842105264</v>
      </c>
      <c r="P9" s="5">
        <f t="shared" si="3"/>
        <v>3.157894736842109</v>
      </c>
      <c r="Q9" s="9">
        <f t="shared" si="4"/>
        <v>2</v>
      </c>
      <c r="R9" s="9">
        <f t="shared" si="5"/>
        <v>11</v>
      </c>
      <c r="T9" s="8" t="s">
        <v>45</v>
      </c>
      <c r="V9" s="5"/>
      <c r="W9"/>
      <c r="Y9" s="1" t="s">
        <v>46</v>
      </c>
      <c r="Z9" s="11">
        <f>SUM(N39:N45)</f>
        <v>87.81203007518798</v>
      </c>
      <c r="AA9" s="5">
        <f t="shared" si="6"/>
        <v>12.781954887218046</v>
      </c>
      <c r="AB9" s="11">
        <f>SUM(Q39:Q45)+SUM(R39:R45)</f>
        <v>174</v>
      </c>
      <c r="AC9" s="11">
        <f>100*SUM(R39:R45)/AB9</f>
        <v>98.85057471264368</v>
      </c>
    </row>
    <row r="10" spans="1:29" ht="15">
      <c r="A10" s="17">
        <v>32753</v>
      </c>
      <c r="B10" s="12">
        <v>1</v>
      </c>
      <c r="C10" s="12">
        <v>1</v>
      </c>
      <c r="D10"/>
      <c r="E10" s="12">
        <v>2</v>
      </c>
      <c r="F10"/>
      <c r="G10"/>
      <c r="H10" s="12">
        <v>1</v>
      </c>
      <c r="I10"/>
      <c r="J10" s="9">
        <f t="shared" si="0"/>
        <v>0</v>
      </c>
      <c r="K10" s="9">
        <f t="shared" si="1"/>
        <v>1</v>
      </c>
      <c r="L10" s="9">
        <f t="shared" si="7"/>
        <v>26</v>
      </c>
      <c r="M10" s="9">
        <f t="shared" si="7"/>
        <v>17</v>
      </c>
      <c r="N10" s="5">
        <f t="shared" si="2"/>
        <v>0.5165413533834586</v>
      </c>
      <c r="O10" s="11">
        <f t="shared" si="8"/>
        <v>22.211278195488724</v>
      </c>
      <c r="P10" s="5">
        <f t="shared" si="3"/>
        <v>3.2330827067669214</v>
      </c>
      <c r="Q10" s="9">
        <f t="shared" si="4"/>
        <v>2</v>
      </c>
      <c r="R10" s="9">
        <f t="shared" si="5"/>
        <v>3</v>
      </c>
      <c r="U10" s="8" t="s">
        <v>4</v>
      </c>
      <c r="V10" s="5">
        <f>100*(+E103/(E103+D103))</f>
        <v>52.50696378830083</v>
      </c>
      <c r="W10"/>
      <c r="X10" s="8" t="s">
        <v>47</v>
      </c>
      <c r="Z10" s="11">
        <f>SUM(N46:N52)</f>
        <v>23.244360902255643</v>
      </c>
      <c r="AA10" s="5">
        <f t="shared" si="6"/>
        <v>3.383458646616542</v>
      </c>
      <c r="AB10" s="11">
        <f>SUM(Q46:Q52)+SUM(R46:R52)</f>
        <v>49</v>
      </c>
      <c r="AC10" s="11">
        <f>100*SUM(R46:R52)/AB10</f>
        <v>95.91836734693878</v>
      </c>
    </row>
    <row r="11" spans="1:29" ht="15">
      <c r="A11" s="17">
        <v>32754</v>
      </c>
      <c r="B11"/>
      <c r="C11"/>
      <c r="D11" s="12">
        <v>2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9">
        <f t="shared" si="0"/>
        <v>4</v>
      </c>
      <c r="K11" s="9">
        <f t="shared" si="1"/>
        <v>0</v>
      </c>
      <c r="L11" s="9">
        <f t="shared" si="7"/>
        <v>30</v>
      </c>
      <c r="M11" s="9">
        <f t="shared" si="7"/>
        <v>17</v>
      </c>
      <c r="N11" s="5">
        <f t="shared" si="2"/>
        <v>2.0661654135338345</v>
      </c>
      <c r="O11" s="11">
        <f t="shared" si="8"/>
        <v>24.27744360902256</v>
      </c>
      <c r="P11" s="5">
        <f t="shared" si="3"/>
        <v>3.5338345864661695</v>
      </c>
      <c r="Q11" s="9">
        <f t="shared" si="4"/>
        <v>3</v>
      </c>
      <c r="R11" s="9">
        <f t="shared" si="5"/>
        <v>7</v>
      </c>
      <c r="S11" s="8" t="s">
        <v>48</v>
      </c>
      <c r="U11" s="8" t="s">
        <v>5</v>
      </c>
      <c r="V11" s="5">
        <f>100*(+I103/(I103+H103))</f>
        <v>49.713467048710605</v>
      </c>
      <c r="W11"/>
      <c r="Y11" s="8" t="s">
        <v>49</v>
      </c>
      <c r="Z11" s="11">
        <f>SUM(N53:N59)</f>
        <v>72.31578947368422</v>
      </c>
      <c r="AA11" s="5">
        <f t="shared" si="6"/>
        <v>10.526315789473685</v>
      </c>
      <c r="AB11" s="11">
        <f>SUM(Q53:Q59)+SUM(R53:R59)</f>
        <v>148</v>
      </c>
      <c r="AC11" s="11">
        <f>100*SUM(R53:R59)/AB11</f>
        <v>97.29729729729729</v>
      </c>
    </row>
    <row r="12" spans="1:29" ht="15">
      <c r="A12" s="17">
        <v>32755</v>
      </c>
      <c r="B12"/>
      <c r="C12" s="12">
        <v>1</v>
      </c>
      <c r="D12"/>
      <c r="E12" s="12">
        <v>1</v>
      </c>
      <c r="F12"/>
      <c r="G12"/>
      <c r="H12"/>
      <c r="I12" s="12">
        <v>1</v>
      </c>
      <c r="J12" s="9">
        <f t="shared" si="0"/>
        <v>0</v>
      </c>
      <c r="K12" s="9">
        <f t="shared" si="1"/>
        <v>1</v>
      </c>
      <c r="L12" s="9">
        <f t="shared" si="7"/>
        <v>30</v>
      </c>
      <c r="M12" s="9">
        <f t="shared" si="7"/>
        <v>18</v>
      </c>
      <c r="N12" s="5">
        <f t="shared" si="2"/>
        <v>0.5165413533834586</v>
      </c>
      <c r="O12" s="11">
        <f t="shared" si="8"/>
        <v>24.793984962406018</v>
      </c>
      <c r="P12" s="5">
        <f t="shared" si="3"/>
        <v>3.6090225563909817</v>
      </c>
      <c r="Q12" s="9">
        <f t="shared" si="4"/>
        <v>1</v>
      </c>
      <c r="R12" s="9">
        <f t="shared" si="5"/>
        <v>2</v>
      </c>
      <c r="U12" s="8" t="s">
        <v>50</v>
      </c>
      <c r="V12" s="5">
        <f>100*((E103+I103)/(E103+D103+I103+H103))</f>
        <v>51.12994350282486</v>
      </c>
      <c r="W12"/>
      <c r="X12" s="8" t="s">
        <v>51</v>
      </c>
      <c r="Z12" s="11">
        <f>SUM(N60:N66)</f>
        <v>25.310526315789474</v>
      </c>
      <c r="AA12" s="5">
        <f t="shared" si="6"/>
        <v>3.68421052631579</v>
      </c>
      <c r="AB12" s="11">
        <f>SUM(Q60:Q66)+SUM(R60:R66)</f>
        <v>59</v>
      </c>
      <c r="AC12" s="11">
        <f>100*SUM(R60:R66)/AB12</f>
        <v>91.52542372881356</v>
      </c>
    </row>
    <row r="13" spans="1:29" ht="15">
      <c r="A13" s="17">
        <v>32756</v>
      </c>
      <c r="B13" s="12">
        <v>3</v>
      </c>
      <c r="C13"/>
      <c r="D13" s="12">
        <v>2</v>
      </c>
      <c r="E13" s="12">
        <v>4</v>
      </c>
      <c r="F13" s="12">
        <v>2</v>
      </c>
      <c r="G13" s="12">
        <v>1</v>
      </c>
      <c r="H13" s="12">
        <v>3</v>
      </c>
      <c r="I13" s="12">
        <v>3</v>
      </c>
      <c r="J13" s="9">
        <f t="shared" si="0"/>
        <v>3</v>
      </c>
      <c r="K13" s="9">
        <f t="shared" si="1"/>
        <v>3</v>
      </c>
      <c r="L13" s="9">
        <f t="shared" si="7"/>
        <v>33</v>
      </c>
      <c r="M13" s="9">
        <f t="shared" si="7"/>
        <v>21</v>
      </c>
      <c r="N13" s="5">
        <f t="shared" si="2"/>
        <v>3.099248120300752</v>
      </c>
      <c r="O13" s="11">
        <f t="shared" si="8"/>
        <v>27.89323308270677</v>
      </c>
      <c r="P13" s="5">
        <f t="shared" si="3"/>
        <v>4.0601503759398545</v>
      </c>
      <c r="Q13" s="9">
        <f t="shared" si="4"/>
        <v>6</v>
      </c>
      <c r="R13" s="9">
        <f t="shared" si="5"/>
        <v>12</v>
      </c>
      <c r="W13"/>
      <c r="Y13" s="8" t="s">
        <v>52</v>
      </c>
      <c r="Z13" s="11">
        <f>SUM(N67:N73)</f>
        <v>9.814285714285713</v>
      </c>
      <c r="AA13" s="5">
        <f t="shared" si="6"/>
        <v>1.4285714285714284</v>
      </c>
      <c r="AB13" s="11">
        <f>SUM(Q67:Q73)+SUM(R67:R73)</f>
        <v>25</v>
      </c>
      <c r="AC13" s="11">
        <f>100*SUM(R67:R73)/AB13</f>
        <v>88</v>
      </c>
    </row>
    <row r="14" spans="1:29" ht="15">
      <c r="A14" s="17">
        <v>32757</v>
      </c>
      <c r="B14" s="12">
        <v>1</v>
      </c>
      <c r="C14"/>
      <c r="D14" s="12">
        <v>2</v>
      </c>
      <c r="E14" s="12">
        <v>5</v>
      </c>
      <c r="F14"/>
      <c r="G14"/>
      <c r="H14" s="12">
        <v>8</v>
      </c>
      <c r="I14" s="12">
        <v>1</v>
      </c>
      <c r="J14" s="9">
        <f t="shared" si="0"/>
        <v>6</v>
      </c>
      <c r="K14" s="9">
        <f t="shared" si="1"/>
        <v>9</v>
      </c>
      <c r="L14" s="9">
        <f t="shared" si="7"/>
        <v>39</v>
      </c>
      <c r="M14" s="9">
        <f t="shared" si="7"/>
        <v>30</v>
      </c>
      <c r="N14" s="5">
        <f t="shared" si="2"/>
        <v>7.7481203007518795</v>
      </c>
      <c r="O14" s="11">
        <f t="shared" si="8"/>
        <v>35.64135338345865</v>
      </c>
      <c r="P14" s="5">
        <f t="shared" si="3"/>
        <v>5.187969924812037</v>
      </c>
      <c r="Q14" s="9">
        <f t="shared" si="4"/>
        <v>1</v>
      </c>
      <c r="R14" s="9">
        <f t="shared" si="5"/>
        <v>16</v>
      </c>
      <c r="T14" s="8"/>
      <c r="W14"/>
      <c r="X14" s="8" t="s">
        <v>53</v>
      </c>
      <c r="Z14" s="11">
        <f>SUM(N74:N80)</f>
        <v>19.62857142857143</v>
      </c>
      <c r="AA14" s="5">
        <f t="shared" si="6"/>
        <v>2.857142857142857</v>
      </c>
      <c r="AB14" s="11">
        <f>SUM(Q74:Q80)+SUM(R74:R80)</f>
        <v>38</v>
      </c>
      <c r="AC14" s="11">
        <f>100*SUM(R74:R80)/AB14</f>
        <v>100</v>
      </c>
    </row>
    <row r="15" spans="1:29" ht="15">
      <c r="A15" s="17">
        <v>32758</v>
      </c>
      <c r="B15" s="12">
        <v>1</v>
      </c>
      <c r="C15" s="12">
        <v>1</v>
      </c>
      <c r="D15" s="12">
        <v>6</v>
      </c>
      <c r="E15" s="12">
        <v>5</v>
      </c>
      <c r="F15" s="12">
        <v>1</v>
      </c>
      <c r="G15"/>
      <c r="H15" s="12">
        <v>4</v>
      </c>
      <c r="I15" s="12">
        <v>5</v>
      </c>
      <c r="J15" s="9">
        <f t="shared" si="0"/>
        <v>9</v>
      </c>
      <c r="K15" s="9">
        <f t="shared" si="1"/>
        <v>8</v>
      </c>
      <c r="L15" s="9">
        <f t="shared" si="7"/>
        <v>48</v>
      </c>
      <c r="M15" s="9">
        <f t="shared" si="7"/>
        <v>38</v>
      </c>
      <c r="N15" s="5">
        <f t="shared" si="2"/>
        <v>8.781203007518798</v>
      </c>
      <c r="O15" s="11">
        <f t="shared" si="8"/>
        <v>44.42255639097745</v>
      </c>
      <c r="P15" s="5">
        <f t="shared" si="3"/>
        <v>6.466165413533843</v>
      </c>
      <c r="Q15" s="9">
        <f t="shared" si="4"/>
        <v>3</v>
      </c>
      <c r="R15" s="9">
        <f t="shared" si="5"/>
        <v>20</v>
      </c>
      <c r="T15" s="8"/>
      <c r="W15"/>
      <c r="Y15" s="8" t="s">
        <v>54</v>
      </c>
      <c r="Z15" s="11">
        <f>SUM(N81:N87)</f>
        <v>6.715037593984962</v>
      </c>
      <c r="AA15" s="5">
        <f t="shared" si="6"/>
        <v>0.9774436090225563</v>
      </c>
      <c r="AB15" s="11">
        <f>SUM(Q81:Q87)+SUM(R81:R87)</f>
        <v>19</v>
      </c>
      <c r="AC15" s="11">
        <f>100*SUM(R81:R87)/AB15</f>
        <v>84.21052631578948</v>
      </c>
    </row>
    <row r="16" spans="1:29" ht="15">
      <c r="A16" s="17">
        <v>32759</v>
      </c>
      <c r="B16"/>
      <c r="C16"/>
      <c r="D16" s="12">
        <v>5</v>
      </c>
      <c r="E16" s="12">
        <v>7</v>
      </c>
      <c r="F16" s="12">
        <v>1</v>
      </c>
      <c r="G16"/>
      <c r="H16" s="12">
        <v>4</v>
      </c>
      <c r="I16" s="12">
        <v>4</v>
      </c>
      <c r="J16" s="9">
        <f t="shared" si="0"/>
        <v>12</v>
      </c>
      <c r="K16" s="9">
        <f t="shared" si="1"/>
        <v>7</v>
      </c>
      <c r="L16" s="9">
        <f t="shared" si="7"/>
        <v>60</v>
      </c>
      <c r="M16" s="9">
        <f t="shared" si="7"/>
        <v>45</v>
      </c>
      <c r="N16" s="5">
        <f t="shared" si="2"/>
        <v>9.814285714285713</v>
      </c>
      <c r="O16" s="11">
        <f t="shared" si="8"/>
        <v>54.236842105263165</v>
      </c>
      <c r="P16" s="5">
        <f t="shared" si="3"/>
        <v>7.8947368421052735</v>
      </c>
      <c r="Q16" s="9">
        <f t="shared" si="4"/>
        <v>1</v>
      </c>
      <c r="R16" s="9">
        <f t="shared" si="5"/>
        <v>20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6</v>
      </c>
      <c r="AC16" s="11">
        <f>100*SUM(R88:R94)/AB16</f>
        <v>50</v>
      </c>
    </row>
    <row r="17" spans="1:29" ht="15">
      <c r="A17" s="17">
        <v>32760</v>
      </c>
      <c r="B17" s="12">
        <v>1</v>
      </c>
      <c r="C17"/>
      <c r="D17" s="12">
        <v>6</v>
      </c>
      <c r="E17" s="12">
        <v>5</v>
      </c>
      <c r="F17"/>
      <c r="G17" s="12">
        <v>1</v>
      </c>
      <c r="H17" s="12">
        <v>5</v>
      </c>
      <c r="I17" s="12">
        <v>6</v>
      </c>
      <c r="J17" s="9">
        <f t="shared" si="0"/>
        <v>10</v>
      </c>
      <c r="K17" s="9">
        <f t="shared" si="1"/>
        <v>10</v>
      </c>
      <c r="L17" s="9">
        <f t="shared" si="7"/>
        <v>70</v>
      </c>
      <c r="M17" s="9">
        <f t="shared" si="7"/>
        <v>55</v>
      </c>
      <c r="N17" s="5">
        <f t="shared" si="2"/>
        <v>10.330827067669173</v>
      </c>
      <c r="O17" s="11">
        <f t="shared" si="8"/>
        <v>64.56766917293234</v>
      </c>
      <c r="P17" s="5">
        <f t="shared" si="3"/>
        <v>9.398496240601515</v>
      </c>
      <c r="Q17" s="9">
        <f t="shared" si="4"/>
        <v>2</v>
      </c>
      <c r="R17" s="9">
        <f t="shared" si="5"/>
        <v>22</v>
      </c>
      <c r="T17" s="8"/>
      <c r="X17"/>
      <c r="Y17" s="8" t="s">
        <v>56</v>
      </c>
      <c r="Z17" s="11">
        <f>SUM(N95:N101)</f>
        <v>1.549624060150376</v>
      </c>
      <c r="AA17" s="5">
        <f t="shared" si="6"/>
        <v>0.2255639097744361</v>
      </c>
      <c r="AB17" s="11">
        <f>SUM(Q95:Q101)+SUM(R95:R101)</f>
        <v>11</v>
      </c>
      <c r="AC17" s="11">
        <f>100*SUM(R95:R101)/AB17</f>
        <v>63.63636363636363</v>
      </c>
    </row>
    <row r="18" spans="1:27" ht="15">
      <c r="A18" s="17">
        <v>32761</v>
      </c>
      <c r="B18"/>
      <c r="C18"/>
      <c r="D18" s="12">
        <v>8</v>
      </c>
      <c r="E18" s="12">
        <v>6</v>
      </c>
      <c r="F18"/>
      <c r="G18"/>
      <c r="H18" s="12">
        <v>8</v>
      </c>
      <c r="I18" s="12">
        <v>5</v>
      </c>
      <c r="J18" s="9">
        <f t="shared" si="0"/>
        <v>14</v>
      </c>
      <c r="K18" s="9">
        <f t="shared" si="1"/>
        <v>13</v>
      </c>
      <c r="L18" s="9">
        <f t="shared" si="7"/>
        <v>84</v>
      </c>
      <c r="M18" s="9">
        <f t="shared" si="7"/>
        <v>68</v>
      </c>
      <c r="N18" s="5">
        <f t="shared" si="2"/>
        <v>13.946616541353382</v>
      </c>
      <c r="O18" s="11">
        <f t="shared" si="8"/>
        <v>78.51428571428572</v>
      </c>
      <c r="P18" s="5">
        <f t="shared" si="3"/>
        <v>11.428571428571441</v>
      </c>
      <c r="Q18" s="9">
        <f t="shared" si="4"/>
        <v>0</v>
      </c>
      <c r="R18" s="9">
        <f t="shared" si="5"/>
        <v>27</v>
      </c>
      <c r="T18" s="8"/>
      <c r="Y18" s="8" t="s">
        <v>57</v>
      </c>
      <c r="Z18" s="9">
        <f>SUM(Z4:Z17)</f>
        <v>687</v>
      </c>
      <c r="AA18" s="9">
        <f>SUM(AA4:AA17)</f>
        <v>100.00000000000001</v>
      </c>
    </row>
    <row r="19" spans="1:29" ht="15">
      <c r="A19" s="17">
        <v>32762</v>
      </c>
      <c r="B19" s="12">
        <v>1</v>
      </c>
      <c r="C19"/>
      <c r="D19" s="12">
        <v>2</v>
      </c>
      <c r="E19" s="12">
        <v>3</v>
      </c>
      <c r="F19"/>
      <c r="G19"/>
      <c r="H19" s="12">
        <v>2</v>
      </c>
      <c r="I19" s="12">
        <v>2</v>
      </c>
      <c r="J19" s="9">
        <f t="shared" si="0"/>
        <v>4</v>
      </c>
      <c r="K19" s="9">
        <f t="shared" si="1"/>
        <v>4</v>
      </c>
      <c r="L19" s="9">
        <f t="shared" si="7"/>
        <v>88</v>
      </c>
      <c r="M19" s="9">
        <f t="shared" si="7"/>
        <v>72</v>
      </c>
      <c r="N19" s="5">
        <f t="shared" si="2"/>
        <v>4.132330827067669</v>
      </c>
      <c r="O19" s="11">
        <f t="shared" si="8"/>
        <v>82.64661654135338</v>
      </c>
      <c r="P19" s="5">
        <f t="shared" si="3"/>
        <v>12.030075187969938</v>
      </c>
      <c r="Q19" s="9">
        <f t="shared" si="4"/>
        <v>1</v>
      </c>
      <c r="R19" s="9">
        <f t="shared" si="5"/>
        <v>9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4</v>
      </c>
      <c r="E20" s="12">
        <v>3</v>
      </c>
      <c r="F20"/>
      <c r="G20" s="12">
        <v>1</v>
      </c>
      <c r="H20" s="12">
        <v>1</v>
      </c>
      <c r="I20"/>
      <c r="J20" s="9">
        <f t="shared" si="0"/>
        <v>7</v>
      </c>
      <c r="K20" s="9">
        <f t="shared" si="1"/>
        <v>0</v>
      </c>
      <c r="L20" s="9">
        <f t="shared" si="7"/>
        <v>95</v>
      </c>
      <c r="M20" s="9">
        <f t="shared" si="7"/>
        <v>72</v>
      </c>
      <c r="N20" s="5">
        <f t="shared" si="2"/>
        <v>3.6157894736842104</v>
      </c>
      <c r="O20" s="11">
        <f t="shared" si="8"/>
        <v>86.2624060150376</v>
      </c>
      <c r="P20" s="5">
        <f t="shared" si="3"/>
        <v>12.556390977443623</v>
      </c>
      <c r="Q20" s="9">
        <f t="shared" si="4"/>
        <v>1</v>
      </c>
      <c r="R20" s="9">
        <f t="shared" si="5"/>
        <v>8</v>
      </c>
      <c r="T20" s="8"/>
    </row>
    <row r="21" spans="1:25" ht="15">
      <c r="A21" s="17">
        <v>32764</v>
      </c>
      <c r="B21"/>
      <c r="C21"/>
      <c r="D21" s="12">
        <v>3</v>
      </c>
      <c r="E21" s="12">
        <v>6</v>
      </c>
      <c r="F21"/>
      <c r="G21"/>
      <c r="H21" s="12">
        <v>9</v>
      </c>
      <c r="I21" s="12">
        <v>4</v>
      </c>
      <c r="J21" s="9">
        <f t="shared" si="0"/>
        <v>9</v>
      </c>
      <c r="K21" s="9">
        <f t="shared" si="1"/>
        <v>13</v>
      </c>
      <c r="L21" s="9">
        <f t="shared" si="7"/>
        <v>104</v>
      </c>
      <c r="M21" s="9">
        <f t="shared" si="7"/>
        <v>85</v>
      </c>
      <c r="N21" s="5">
        <f t="shared" si="2"/>
        <v>11.36390977443609</v>
      </c>
      <c r="O21" s="11">
        <f t="shared" si="8"/>
        <v>97.6263157894737</v>
      </c>
      <c r="P21" s="5">
        <f t="shared" si="3"/>
        <v>14.210526315789492</v>
      </c>
      <c r="Q21" s="9">
        <f t="shared" si="4"/>
        <v>0</v>
      </c>
      <c r="R21" s="9">
        <f t="shared" si="5"/>
        <v>22</v>
      </c>
      <c r="T21" s="8"/>
      <c r="X21"/>
      <c r="Y21"/>
    </row>
    <row r="22" spans="1:25" ht="15">
      <c r="A22" s="17">
        <v>32765</v>
      </c>
      <c r="B22"/>
      <c r="C22" s="12">
        <v>1</v>
      </c>
      <c r="D22" s="12">
        <v>7</v>
      </c>
      <c r="E22" s="12">
        <v>8</v>
      </c>
      <c r="F22"/>
      <c r="G22" s="12">
        <v>2</v>
      </c>
      <c r="H22" s="12">
        <v>8</v>
      </c>
      <c r="I22" s="12">
        <v>8</v>
      </c>
      <c r="J22" s="9">
        <f t="shared" si="0"/>
        <v>14</v>
      </c>
      <c r="K22" s="9">
        <f t="shared" si="1"/>
        <v>14</v>
      </c>
      <c r="L22" s="9">
        <f t="shared" si="7"/>
        <v>118</v>
      </c>
      <c r="M22" s="9">
        <f t="shared" si="7"/>
        <v>99</v>
      </c>
      <c r="N22" s="5">
        <f t="shared" si="2"/>
        <v>14.463157894736842</v>
      </c>
      <c r="O22" s="11">
        <f t="shared" si="8"/>
        <v>112.08947368421053</v>
      </c>
      <c r="P22" s="5">
        <f t="shared" si="3"/>
        <v>16.31578947368423</v>
      </c>
      <c r="Q22" s="9">
        <f t="shared" si="4"/>
        <v>3</v>
      </c>
      <c r="R22" s="9">
        <f t="shared" si="5"/>
        <v>31</v>
      </c>
      <c r="X22"/>
      <c r="Y22"/>
    </row>
    <row r="23" spans="1:25" ht="15">
      <c r="A23" s="17">
        <v>32766</v>
      </c>
      <c r="B23" s="12">
        <v>1</v>
      </c>
      <c r="C23"/>
      <c r="D23" s="12">
        <v>14</v>
      </c>
      <c r="E23" s="12">
        <v>16</v>
      </c>
      <c r="F23" s="12">
        <v>1</v>
      </c>
      <c r="G23"/>
      <c r="H23" s="12">
        <v>15</v>
      </c>
      <c r="I23" s="12">
        <v>11</v>
      </c>
      <c r="J23" s="9">
        <f t="shared" si="0"/>
        <v>29</v>
      </c>
      <c r="K23" s="9">
        <f t="shared" si="1"/>
        <v>25</v>
      </c>
      <c r="L23" s="9">
        <f t="shared" si="7"/>
        <v>147</v>
      </c>
      <c r="M23" s="9">
        <f t="shared" si="7"/>
        <v>124</v>
      </c>
      <c r="N23" s="5">
        <f t="shared" si="2"/>
        <v>27.893233082706764</v>
      </c>
      <c r="O23" s="11">
        <f t="shared" si="8"/>
        <v>139.9827067669173</v>
      </c>
      <c r="P23" s="5">
        <f t="shared" si="3"/>
        <v>20.375939849624082</v>
      </c>
      <c r="Q23" s="9">
        <f t="shared" si="4"/>
        <v>2</v>
      </c>
      <c r="R23" s="9">
        <f t="shared" si="5"/>
        <v>56</v>
      </c>
      <c r="T23" s="8"/>
      <c r="X23"/>
      <c r="Y23"/>
    </row>
    <row r="24" spans="1:25" ht="15">
      <c r="A24" s="17">
        <v>32767</v>
      </c>
      <c r="B24"/>
      <c r="C24"/>
      <c r="D24" s="12">
        <v>15</v>
      </c>
      <c r="E24" s="12">
        <v>16</v>
      </c>
      <c r="F24"/>
      <c r="G24"/>
      <c r="H24" s="12">
        <v>14</v>
      </c>
      <c r="I24" s="12">
        <v>8</v>
      </c>
      <c r="J24" s="9">
        <f t="shared" si="0"/>
        <v>31</v>
      </c>
      <c r="K24" s="9">
        <f t="shared" si="1"/>
        <v>22</v>
      </c>
      <c r="L24" s="9">
        <f t="shared" si="7"/>
        <v>178</v>
      </c>
      <c r="M24" s="9">
        <f t="shared" si="7"/>
        <v>146</v>
      </c>
      <c r="N24" s="5">
        <f t="shared" si="2"/>
        <v>27.37669172932331</v>
      </c>
      <c r="O24" s="11">
        <f t="shared" si="8"/>
        <v>167.3593984962406</v>
      </c>
      <c r="P24" s="5">
        <f t="shared" si="3"/>
        <v>24.36090225563913</v>
      </c>
      <c r="Q24" s="9">
        <f t="shared" si="4"/>
        <v>0</v>
      </c>
      <c r="R24" s="9">
        <f t="shared" si="5"/>
        <v>53</v>
      </c>
      <c r="T24" s="8"/>
      <c r="X24"/>
      <c r="Y24"/>
    </row>
    <row r="25" spans="1:25" ht="15">
      <c r="A25" s="17">
        <v>32768</v>
      </c>
      <c r="B25" s="12">
        <v>1</v>
      </c>
      <c r="C25"/>
      <c r="D25" s="12">
        <v>16</v>
      </c>
      <c r="E25" s="12">
        <v>18</v>
      </c>
      <c r="F25"/>
      <c r="G25"/>
      <c r="H25" s="12">
        <v>23</v>
      </c>
      <c r="I25" s="12">
        <v>11</v>
      </c>
      <c r="J25" s="9">
        <f t="shared" si="0"/>
        <v>33</v>
      </c>
      <c r="K25" s="9">
        <f t="shared" si="1"/>
        <v>34</v>
      </c>
      <c r="L25" s="9">
        <f aca="true" t="shared" si="9" ref="L25:M44">L24+J25</f>
        <v>211</v>
      </c>
      <c r="M25" s="9">
        <f t="shared" si="9"/>
        <v>180</v>
      </c>
      <c r="N25" s="5">
        <f t="shared" si="2"/>
        <v>34.60827067669173</v>
      </c>
      <c r="O25" s="11">
        <f t="shared" si="8"/>
        <v>201.96766917293235</v>
      </c>
      <c r="P25" s="5">
        <f t="shared" si="3"/>
        <v>29.398496240601542</v>
      </c>
      <c r="Q25" s="9">
        <f t="shared" si="4"/>
        <v>1</v>
      </c>
      <c r="R25" s="9">
        <f t="shared" si="5"/>
        <v>68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15</v>
      </c>
      <c r="E26" s="12">
        <v>9</v>
      </c>
      <c r="F26"/>
      <c r="G26"/>
      <c r="H26" s="12">
        <v>8</v>
      </c>
      <c r="I26" s="12">
        <v>6</v>
      </c>
      <c r="J26" s="9">
        <f t="shared" si="0"/>
        <v>24</v>
      </c>
      <c r="K26" s="9">
        <f t="shared" si="1"/>
        <v>14</v>
      </c>
      <c r="L26" s="9">
        <f t="shared" si="9"/>
        <v>235</v>
      </c>
      <c r="M26" s="9">
        <f t="shared" si="9"/>
        <v>194</v>
      </c>
      <c r="N26" s="5">
        <f t="shared" si="2"/>
        <v>19.628571428571426</v>
      </c>
      <c r="O26" s="11">
        <f t="shared" si="8"/>
        <v>221.59624060150378</v>
      </c>
      <c r="P26" s="5">
        <f t="shared" si="3"/>
        <v>32.2556390977444</v>
      </c>
      <c r="Q26" s="9">
        <f t="shared" si="4"/>
        <v>0</v>
      </c>
      <c r="R26" s="9">
        <f t="shared" si="5"/>
        <v>38</v>
      </c>
      <c r="T26" s="8"/>
      <c r="X26"/>
      <c r="Y26"/>
    </row>
    <row r="27" spans="1:25" ht="15">
      <c r="A27" s="17">
        <v>32770</v>
      </c>
      <c r="B27"/>
      <c r="C27"/>
      <c r="D27" s="12">
        <v>6</v>
      </c>
      <c r="E27" s="12">
        <v>8</v>
      </c>
      <c r="F27" s="12">
        <v>1</v>
      </c>
      <c r="G27" s="12">
        <v>1</v>
      </c>
      <c r="H27" s="12">
        <v>12</v>
      </c>
      <c r="I27" s="12">
        <v>10</v>
      </c>
      <c r="J27" s="9">
        <f t="shared" si="0"/>
        <v>14</v>
      </c>
      <c r="K27" s="9">
        <f t="shared" si="1"/>
        <v>20</v>
      </c>
      <c r="L27" s="9">
        <f t="shared" si="9"/>
        <v>249</v>
      </c>
      <c r="M27" s="9">
        <f t="shared" si="9"/>
        <v>214</v>
      </c>
      <c r="N27" s="5">
        <f t="shared" si="2"/>
        <v>17.562406015037595</v>
      </c>
      <c r="O27" s="11">
        <f t="shared" si="8"/>
        <v>239.15864661654138</v>
      </c>
      <c r="P27" s="5">
        <f t="shared" si="3"/>
        <v>34.81203007518801</v>
      </c>
      <c r="Q27" s="9">
        <f t="shared" si="4"/>
        <v>2</v>
      </c>
      <c r="R27" s="9">
        <f t="shared" si="5"/>
        <v>36</v>
      </c>
      <c r="T27" s="8"/>
      <c r="X27"/>
      <c r="Y27"/>
    </row>
    <row r="28" spans="1:20" ht="15">
      <c r="A28" s="17">
        <v>32771</v>
      </c>
      <c r="B28"/>
      <c r="C28" s="12">
        <v>2</v>
      </c>
      <c r="D28" s="12">
        <v>8</v>
      </c>
      <c r="E28" s="12">
        <v>6</v>
      </c>
      <c r="F28"/>
      <c r="G28"/>
      <c r="H28" s="12">
        <v>5</v>
      </c>
      <c r="I28" s="12">
        <v>8</v>
      </c>
      <c r="J28" s="9">
        <f t="shared" si="0"/>
        <v>12</v>
      </c>
      <c r="K28" s="9">
        <f t="shared" si="1"/>
        <v>13</v>
      </c>
      <c r="L28" s="9">
        <f t="shared" si="9"/>
        <v>261</v>
      </c>
      <c r="M28" s="9">
        <f t="shared" si="9"/>
        <v>227</v>
      </c>
      <c r="N28" s="5">
        <f t="shared" si="2"/>
        <v>12.913533834586467</v>
      </c>
      <c r="O28" s="11">
        <f t="shared" si="8"/>
        <v>252.07218045112785</v>
      </c>
      <c r="P28" s="5">
        <f t="shared" si="3"/>
        <v>36.691729323308316</v>
      </c>
      <c r="Q28" s="9">
        <f t="shared" si="4"/>
        <v>2</v>
      </c>
      <c r="R28" s="9">
        <f t="shared" si="5"/>
        <v>27</v>
      </c>
      <c r="T28" s="8"/>
    </row>
    <row r="29" spans="1:18" ht="15">
      <c r="A29" s="17">
        <v>32772</v>
      </c>
      <c r="B29" s="12">
        <v>1</v>
      </c>
      <c r="C29"/>
      <c r="D29" s="12">
        <v>12</v>
      </c>
      <c r="E29" s="12">
        <v>9</v>
      </c>
      <c r="F29"/>
      <c r="G29" s="12">
        <v>2</v>
      </c>
      <c r="H29" s="12">
        <v>13</v>
      </c>
      <c r="I29" s="12">
        <v>8</v>
      </c>
      <c r="J29" s="9">
        <f t="shared" si="0"/>
        <v>20</v>
      </c>
      <c r="K29" s="9">
        <f t="shared" si="1"/>
        <v>19</v>
      </c>
      <c r="L29" s="9">
        <f t="shared" si="9"/>
        <v>281</v>
      </c>
      <c r="M29" s="9">
        <f t="shared" si="9"/>
        <v>246</v>
      </c>
      <c r="N29" s="5">
        <f t="shared" si="2"/>
        <v>20.145112781954886</v>
      </c>
      <c r="O29" s="11">
        <f t="shared" si="8"/>
        <v>272.2172932330827</v>
      </c>
      <c r="P29" s="5">
        <f t="shared" si="3"/>
        <v>39.62406015037599</v>
      </c>
      <c r="Q29" s="9">
        <f t="shared" si="4"/>
        <v>3</v>
      </c>
      <c r="R29" s="9">
        <f t="shared" si="5"/>
        <v>42</v>
      </c>
    </row>
    <row r="30" spans="1:20" ht="15">
      <c r="A30" s="17">
        <v>32773</v>
      </c>
      <c r="B30"/>
      <c r="C30"/>
      <c r="D30"/>
      <c r="E30" s="12">
        <v>6</v>
      </c>
      <c r="F30"/>
      <c r="G30" s="12">
        <v>1</v>
      </c>
      <c r="H30" s="12">
        <v>8</v>
      </c>
      <c r="I30" s="12">
        <v>5</v>
      </c>
      <c r="J30" s="9">
        <f t="shared" si="0"/>
        <v>6</v>
      </c>
      <c r="K30" s="9">
        <f t="shared" si="1"/>
        <v>12</v>
      </c>
      <c r="L30" s="9">
        <f t="shared" si="9"/>
        <v>287</v>
      </c>
      <c r="M30" s="9">
        <f t="shared" si="9"/>
        <v>258</v>
      </c>
      <c r="N30" s="5">
        <f t="shared" si="2"/>
        <v>9.297744360902255</v>
      </c>
      <c r="O30" s="11">
        <f t="shared" si="8"/>
        <v>281.51503759398497</v>
      </c>
      <c r="P30" s="5">
        <f t="shared" si="3"/>
        <v>40.9774436090226</v>
      </c>
      <c r="Q30" s="9">
        <f t="shared" si="4"/>
        <v>1</v>
      </c>
      <c r="R30" s="9">
        <f t="shared" si="5"/>
        <v>19</v>
      </c>
      <c r="T30" s="8"/>
    </row>
    <row r="31" spans="1:20" ht="15">
      <c r="A31" s="17">
        <v>32774</v>
      </c>
      <c r="B31"/>
      <c r="C31"/>
      <c r="D31"/>
      <c r="E31"/>
      <c r="F31"/>
      <c r="G31"/>
      <c r="H31"/>
      <c r="I31" s="12">
        <v>1</v>
      </c>
      <c r="J31" s="9">
        <f t="shared" si="0"/>
        <v>0</v>
      </c>
      <c r="K31" s="9">
        <f t="shared" si="1"/>
        <v>1</v>
      </c>
      <c r="L31" s="9">
        <f t="shared" si="9"/>
        <v>287</v>
      </c>
      <c r="M31" s="9">
        <f t="shared" si="9"/>
        <v>259</v>
      </c>
      <c r="N31" s="5">
        <f t="shared" si="2"/>
        <v>0.5165413533834586</v>
      </c>
      <c r="O31" s="11">
        <f t="shared" si="8"/>
        <v>282.0315789473684</v>
      </c>
      <c r="P31" s="5">
        <f t="shared" si="3"/>
        <v>41.05263157894741</v>
      </c>
      <c r="Q31" s="9">
        <f t="shared" si="4"/>
        <v>0</v>
      </c>
      <c r="R31" s="9">
        <f t="shared" si="5"/>
        <v>1</v>
      </c>
      <c r="T31" s="8"/>
    </row>
    <row r="32" spans="1:18" ht="15">
      <c r="A32" s="17">
        <v>32775</v>
      </c>
      <c r="B32"/>
      <c r="C32"/>
      <c r="D32" s="12">
        <v>18</v>
      </c>
      <c r="E32" s="12">
        <v>18</v>
      </c>
      <c r="F32"/>
      <c r="G32"/>
      <c r="H32" s="12">
        <v>11</v>
      </c>
      <c r="I32" s="12">
        <v>14</v>
      </c>
      <c r="J32" s="9">
        <f t="shared" si="0"/>
        <v>36</v>
      </c>
      <c r="K32" s="9">
        <f t="shared" si="1"/>
        <v>25</v>
      </c>
      <c r="L32" s="9">
        <f t="shared" si="9"/>
        <v>323</v>
      </c>
      <c r="M32" s="9">
        <f t="shared" si="9"/>
        <v>284</v>
      </c>
      <c r="N32" s="5">
        <f t="shared" si="2"/>
        <v>31.509022556390978</v>
      </c>
      <c r="O32" s="11">
        <f t="shared" si="8"/>
        <v>313.5406015037594</v>
      </c>
      <c r="P32" s="5">
        <f t="shared" si="3"/>
        <v>45.63909774436095</v>
      </c>
      <c r="Q32" s="9">
        <f t="shared" si="4"/>
        <v>0</v>
      </c>
      <c r="R32" s="9">
        <f t="shared" si="5"/>
        <v>61</v>
      </c>
    </row>
    <row r="33" spans="1:18" ht="15">
      <c r="A33" s="17">
        <v>32776</v>
      </c>
      <c r="B33"/>
      <c r="C33"/>
      <c r="D33" s="12">
        <v>27</v>
      </c>
      <c r="E33" s="12">
        <v>17</v>
      </c>
      <c r="F33"/>
      <c r="G33" s="12">
        <v>1</v>
      </c>
      <c r="H33" s="12">
        <v>28</v>
      </c>
      <c r="I33" s="12">
        <v>24</v>
      </c>
      <c r="J33" s="9">
        <f t="shared" si="0"/>
        <v>44</v>
      </c>
      <c r="K33" s="9">
        <f t="shared" si="1"/>
        <v>51</v>
      </c>
      <c r="L33" s="9">
        <f t="shared" si="9"/>
        <v>367</v>
      </c>
      <c r="M33" s="9">
        <f t="shared" si="9"/>
        <v>335</v>
      </c>
      <c r="N33" s="5">
        <f t="shared" si="2"/>
        <v>49.07142857142857</v>
      </c>
      <c r="O33" s="11">
        <f t="shared" si="8"/>
        <v>362.61203007518793</v>
      </c>
      <c r="P33" s="5">
        <f t="shared" si="3"/>
        <v>52.7819548872181</v>
      </c>
      <c r="Q33" s="9">
        <f t="shared" si="4"/>
        <v>1</v>
      </c>
      <c r="R33" s="9">
        <f t="shared" si="5"/>
        <v>96</v>
      </c>
    </row>
    <row r="34" spans="1:18" ht="15">
      <c r="A34" s="17">
        <v>32777</v>
      </c>
      <c r="B34"/>
      <c r="C34"/>
      <c r="D34" s="12">
        <v>4</v>
      </c>
      <c r="E34" s="12">
        <v>11</v>
      </c>
      <c r="F34"/>
      <c r="G34"/>
      <c r="H34" s="12">
        <v>5</v>
      </c>
      <c r="I34" s="12">
        <v>14</v>
      </c>
      <c r="J34" s="9">
        <f t="shared" si="0"/>
        <v>15</v>
      </c>
      <c r="K34" s="9">
        <f t="shared" si="1"/>
        <v>19</v>
      </c>
      <c r="L34" s="9">
        <f t="shared" si="9"/>
        <v>382</v>
      </c>
      <c r="M34" s="9">
        <f t="shared" si="9"/>
        <v>354</v>
      </c>
      <c r="N34" s="5">
        <f t="shared" si="2"/>
        <v>17.562406015037595</v>
      </c>
      <c r="O34" s="11">
        <f t="shared" si="8"/>
        <v>380.1744360902255</v>
      </c>
      <c r="P34" s="5">
        <f t="shared" si="3"/>
        <v>55.33834586466171</v>
      </c>
      <c r="Q34" s="9">
        <f t="shared" si="4"/>
        <v>0</v>
      </c>
      <c r="R34" s="9">
        <f t="shared" si="5"/>
        <v>34</v>
      </c>
    </row>
    <row r="35" spans="1:18" ht="15">
      <c r="A35" s="17">
        <v>32778</v>
      </c>
      <c r="B35"/>
      <c r="C35"/>
      <c r="D35" s="12">
        <v>12</v>
      </c>
      <c r="E35" s="12">
        <v>11</v>
      </c>
      <c r="F35"/>
      <c r="G35"/>
      <c r="H35" s="12">
        <v>15</v>
      </c>
      <c r="I35" s="12">
        <v>8</v>
      </c>
      <c r="J35" s="9">
        <f t="shared" si="0"/>
        <v>23</v>
      </c>
      <c r="K35" s="9">
        <f t="shared" si="1"/>
        <v>23</v>
      </c>
      <c r="L35" s="9">
        <f t="shared" si="9"/>
        <v>405</v>
      </c>
      <c r="M35" s="9">
        <f t="shared" si="9"/>
        <v>377</v>
      </c>
      <c r="N35" s="5">
        <f t="shared" si="2"/>
        <v>23.760902255639095</v>
      </c>
      <c r="O35" s="11">
        <f t="shared" si="8"/>
        <v>403.93533834586464</v>
      </c>
      <c r="P35" s="5">
        <f t="shared" si="3"/>
        <v>58.79699248120308</v>
      </c>
      <c r="Q35" s="9">
        <f t="shared" si="4"/>
        <v>0</v>
      </c>
      <c r="R35" s="9">
        <f t="shared" si="5"/>
        <v>46</v>
      </c>
    </row>
    <row r="36" spans="1:18" ht="15">
      <c r="A36" s="17">
        <v>32779</v>
      </c>
      <c r="B36" s="12">
        <v>1</v>
      </c>
      <c r="C36"/>
      <c r="D36" s="12">
        <v>4</v>
      </c>
      <c r="E36" s="12">
        <v>11</v>
      </c>
      <c r="F36"/>
      <c r="G36" s="12">
        <v>1</v>
      </c>
      <c r="H36" s="12">
        <v>9</v>
      </c>
      <c r="I36" s="12">
        <v>10</v>
      </c>
      <c r="J36" s="9">
        <f aca="true" t="shared" si="10" ref="J36:J67">-B36-C36+D36+E36</f>
        <v>14</v>
      </c>
      <c r="K36" s="9">
        <f aca="true" t="shared" si="11" ref="K36:K67">-F36-G36+H36+I36</f>
        <v>18</v>
      </c>
      <c r="L36" s="9">
        <f t="shared" si="9"/>
        <v>419</v>
      </c>
      <c r="M36" s="9">
        <f t="shared" si="9"/>
        <v>395</v>
      </c>
      <c r="N36" s="5">
        <f aca="true" t="shared" si="12" ref="N36:N67">(+J36+K36)*($J$103/($J$103+$K$103))</f>
        <v>16.529323308270676</v>
      </c>
      <c r="O36" s="11">
        <f t="shared" si="8"/>
        <v>420.4646616541353</v>
      </c>
      <c r="P36" s="5">
        <f aca="true" t="shared" si="13" ref="P36:P67">O36*100/$N$103</f>
        <v>61.20300751879705</v>
      </c>
      <c r="Q36" s="9">
        <f aca="true" t="shared" si="14" ref="Q36:Q67">+B36+C36+F36+G36</f>
        <v>2</v>
      </c>
      <c r="R36" s="9">
        <f aca="true" t="shared" si="15" ref="R36:R67">D36+E36+H36+I36</f>
        <v>34</v>
      </c>
    </row>
    <row r="37" spans="1:18" ht="15">
      <c r="A37" s="17">
        <v>32780</v>
      </c>
      <c r="B37"/>
      <c r="C37"/>
      <c r="D37" s="12">
        <v>8</v>
      </c>
      <c r="E37" s="12">
        <v>12</v>
      </c>
      <c r="F37"/>
      <c r="G37" s="12">
        <v>2</v>
      </c>
      <c r="H37" s="12">
        <v>8</v>
      </c>
      <c r="I37" s="12">
        <v>11</v>
      </c>
      <c r="J37" s="9">
        <f t="shared" si="10"/>
        <v>20</v>
      </c>
      <c r="K37" s="9">
        <f t="shared" si="11"/>
        <v>17</v>
      </c>
      <c r="L37" s="9">
        <f t="shared" si="9"/>
        <v>439</v>
      </c>
      <c r="M37" s="9">
        <f t="shared" si="9"/>
        <v>412</v>
      </c>
      <c r="N37" s="5">
        <f t="shared" si="12"/>
        <v>19.11203007518797</v>
      </c>
      <c r="O37" s="11">
        <f aca="true" t="shared" si="16" ref="O37:O68">O36+N37</f>
        <v>439.5766917293233</v>
      </c>
      <c r="P37" s="5">
        <f t="shared" si="13"/>
        <v>63.98496240601511</v>
      </c>
      <c r="Q37" s="9">
        <f t="shared" si="14"/>
        <v>2</v>
      </c>
      <c r="R37" s="9">
        <f t="shared" si="15"/>
        <v>39</v>
      </c>
    </row>
    <row r="38" spans="1:18" ht="15">
      <c r="A38" s="17">
        <v>32781</v>
      </c>
      <c r="B38"/>
      <c r="C38"/>
      <c r="D38"/>
      <c r="E38" s="12">
        <v>1</v>
      </c>
      <c r="F38"/>
      <c r="G38"/>
      <c r="H38"/>
      <c r="I38" s="12">
        <v>1</v>
      </c>
      <c r="J38" s="9">
        <f t="shared" si="10"/>
        <v>1</v>
      </c>
      <c r="K38" s="9">
        <f t="shared" si="11"/>
        <v>1</v>
      </c>
      <c r="L38" s="9">
        <f t="shared" si="9"/>
        <v>440</v>
      </c>
      <c r="M38" s="9">
        <f t="shared" si="9"/>
        <v>413</v>
      </c>
      <c r="N38" s="5">
        <f t="shared" si="12"/>
        <v>1.0330827067669173</v>
      </c>
      <c r="O38" s="11">
        <f t="shared" si="16"/>
        <v>440.60977443609016</v>
      </c>
      <c r="P38" s="5">
        <f t="shared" si="13"/>
        <v>64.13533834586472</v>
      </c>
      <c r="Q38" s="9">
        <f t="shared" si="14"/>
        <v>0</v>
      </c>
      <c r="R38" s="9">
        <f t="shared" si="15"/>
        <v>2</v>
      </c>
    </row>
    <row r="39" spans="1:19" ht="15">
      <c r="A39" s="17">
        <v>32782</v>
      </c>
      <c r="B39"/>
      <c r="C39"/>
      <c r="D39" s="12">
        <v>2</v>
      </c>
      <c r="E39" s="12">
        <v>4</v>
      </c>
      <c r="F39"/>
      <c r="G39"/>
      <c r="H39" s="12">
        <v>5</v>
      </c>
      <c r="I39" s="12">
        <v>10</v>
      </c>
      <c r="J39" s="9">
        <f t="shared" si="10"/>
        <v>6</v>
      </c>
      <c r="K39" s="9">
        <f t="shared" si="11"/>
        <v>15</v>
      </c>
      <c r="L39" s="9">
        <f t="shared" si="9"/>
        <v>446</v>
      </c>
      <c r="M39" s="9">
        <f t="shared" si="9"/>
        <v>428</v>
      </c>
      <c r="N39" s="5">
        <f t="shared" si="12"/>
        <v>10.847368421052632</v>
      </c>
      <c r="O39" s="11">
        <f t="shared" si="16"/>
        <v>451.4571428571428</v>
      </c>
      <c r="P39" s="5">
        <f t="shared" si="13"/>
        <v>65.71428571428578</v>
      </c>
      <c r="Q39" s="9">
        <f t="shared" si="14"/>
        <v>0</v>
      </c>
      <c r="R39" s="9">
        <f t="shared" si="15"/>
        <v>21</v>
      </c>
      <c r="S39" s="8" t="s">
        <v>61</v>
      </c>
    </row>
    <row r="40" spans="1:18" ht="15">
      <c r="A40" s="17">
        <v>32783</v>
      </c>
      <c r="B40"/>
      <c r="C40"/>
      <c r="D40" s="12">
        <v>8</v>
      </c>
      <c r="E40" s="12">
        <v>19</v>
      </c>
      <c r="F40"/>
      <c r="G40"/>
      <c r="H40" s="12">
        <v>8</v>
      </c>
      <c r="I40" s="12">
        <v>13</v>
      </c>
      <c r="J40" s="9">
        <f t="shared" si="10"/>
        <v>27</v>
      </c>
      <c r="K40" s="9">
        <f t="shared" si="11"/>
        <v>21</v>
      </c>
      <c r="L40" s="9">
        <f t="shared" si="9"/>
        <v>473</v>
      </c>
      <c r="M40" s="9">
        <f t="shared" si="9"/>
        <v>449</v>
      </c>
      <c r="N40" s="5">
        <f t="shared" si="12"/>
        <v>24.793984962406014</v>
      </c>
      <c r="O40" s="11">
        <f t="shared" si="16"/>
        <v>476.2511278195488</v>
      </c>
      <c r="P40" s="5">
        <f t="shared" si="13"/>
        <v>69.32330827067676</v>
      </c>
      <c r="Q40" s="9">
        <f t="shared" si="14"/>
        <v>0</v>
      </c>
      <c r="R40" s="9">
        <f t="shared" si="15"/>
        <v>48</v>
      </c>
    </row>
    <row r="41" spans="1:18" ht="15">
      <c r="A41" s="17">
        <v>32784</v>
      </c>
      <c r="B41"/>
      <c r="C41"/>
      <c r="D41" s="12">
        <v>8</v>
      </c>
      <c r="E41" s="12">
        <v>16</v>
      </c>
      <c r="F41"/>
      <c r="G41"/>
      <c r="H41" s="12">
        <v>2</v>
      </c>
      <c r="I41" s="12">
        <v>8</v>
      </c>
      <c r="J41" s="9">
        <f t="shared" si="10"/>
        <v>24</v>
      </c>
      <c r="K41" s="9">
        <f t="shared" si="11"/>
        <v>10</v>
      </c>
      <c r="L41" s="9">
        <f t="shared" si="9"/>
        <v>497</v>
      </c>
      <c r="M41" s="9">
        <f t="shared" si="9"/>
        <v>459</v>
      </c>
      <c r="N41" s="5">
        <f t="shared" si="12"/>
        <v>17.562406015037595</v>
      </c>
      <c r="O41" s="11">
        <f t="shared" si="16"/>
        <v>493.8135338345864</v>
      </c>
      <c r="P41" s="5">
        <f t="shared" si="13"/>
        <v>71.87969924812037</v>
      </c>
      <c r="Q41" s="9">
        <f t="shared" si="14"/>
        <v>0</v>
      </c>
      <c r="R41" s="9">
        <f t="shared" si="15"/>
        <v>34</v>
      </c>
    </row>
    <row r="42" spans="1:18" ht="15">
      <c r="A42" s="17">
        <v>32785</v>
      </c>
      <c r="B42"/>
      <c r="C42"/>
      <c r="D42" s="12">
        <v>8</v>
      </c>
      <c r="E42" s="12">
        <v>2</v>
      </c>
      <c r="F42"/>
      <c r="G42"/>
      <c r="H42" s="12">
        <v>2</v>
      </c>
      <c r="I42" s="12">
        <v>3</v>
      </c>
      <c r="J42" s="9">
        <f t="shared" si="10"/>
        <v>10</v>
      </c>
      <c r="K42" s="9">
        <f t="shared" si="11"/>
        <v>5</v>
      </c>
      <c r="L42" s="9">
        <f t="shared" si="9"/>
        <v>507</v>
      </c>
      <c r="M42" s="9">
        <f t="shared" si="9"/>
        <v>464</v>
      </c>
      <c r="N42" s="5">
        <f t="shared" si="12"/>
        <v>7.7481203007518795</v>
      </c>
      <c r="O42" s="11">
        <f t="shared" si="16"/>
        <v>501.5616541353383</v>
      </c>
      <c r="P42" s="5">
        <f t="shared" si="13"/>
        <v>73.00751879699256</v>
      </c>
      <c r="Q42" s="9">
        <f t="shared" si="14"/>
        <v>0</v>
      </c>
      <c r="R42" s="9">
        <f t="shared" si="15"/>
        <v>15</v>
      </c>
    </row>
    <row r="43" spans="1:18" ht="15">
      <c r="A43" s="17">
        <v>32786</v>
      </c>
      <c r="B43"/>
      <c r="C43"/>
      <c r="D43" s="12">
        <v>6</v>
      </c>
      <c r="E43" s="12">
        <v>6</v>
      </c>
      <c r="F43"/>
      <c r="G43"/>
      <c r="H43" s="12">
        <v>3</v>
      </c>
      <c r="I43" s="12">
        <v>2</v>
      </c>
      <c r="J43" s="9">
        <f t="shared" si="10"/>
        <v>12</v>
      </c>
      <c r="K43" s="9">
        <f t="shared" si="11"/>
        <v>5</v>
      </c>
      <c r="L43" s="9">
        <f t="shared" si="9"/>
        <v>519</v>
      </c>
      <c r="M43" s="9">
        <f t="shared" si="9"/>
        <v>469</v>
      </c>
      <c r="N43" s="5">
        <f t="shared" si="12"/>
        <v>8.781203007518798</v>
      </c>
      <c r="O43" s="11">
        <f t="shared" si="16"/>
        <v>510.3428571428571</v>
      </c>
      <c r="P43" s="5">
        <f t="shared" si="13"/>
        <v>74.28571428571436</v>
      </c>
      <c r="Q43" s="9">
        <f t="shared" si="14"/>
        <v>0</v>
      </c>
      <c r="R43" s="9">
        <f t="shared" si="15"/>
        <v>17</v>
      </c>
    </row>
    <row r="44" spans="1:18" ht="15">
      <c r="A44" s="17">
        <v>32787</v>
      </c>
      <c r="B44"/>
      <c r="C44"/>
      <c r="D44" s="12">
        <v>5</v>
      </c>
      <c r="E44" s="12">
        <v>4</v>
      </c>
      <c r="F44"/>
      <c r="G44"/>
      <c r="H44" s="12">
        <v>5</v>
      </c>
      <c r="I44" s="12">
        <v>2</v>
      </c>
      <c r="J44" s="9">
        <f t="shared" si="10"/>
        <v>9</v>
      </c>
      <c r="K44" s="9">
        <f t="shared" si="11"/>
        <v>7</v>
      </c>
      <c r="L44" s="9">
        <f t="shared" si="9"/>
        <v>528</v>
      </c>
      <c r="M44" s="9">
        <f t="shared" si="9"/>
        <v>476</v>
      </c>
      <c r="N44" s="5">
        <f t="shared" si="12"/>
        <v>8.264661654135338</v>
      </c>
      <c r="O44" s="11">
        <f t="shared" si="16"/>
        <v>518.6075187969924</v>
      </c>
      <c r="P44" s="5">
        <f t="shared" si="13"/>
        <v>75.48872180451134</v>
      </c>
      <c r="Q44" s="9">
        <f t="shared" si="14"/>
        <v>0</v>
      </c>
      <c r="R44" s="9">
        <f t="shared" si="15"/>
        <v>16</v>
      </c>
    </row>
    <row r="45" spans="1:18" ht="15">
      <c r="A45" s="17">
        <v>32788</v>
      </c>
      <c r="B45" s="12">
        <v>1</v>
      </c>
      <c r="C45"/>
      <c r="D45" s="12">
        <v>6</v>
      </c>
      <c r="E45" s="12">
        <v>6</v>
      </c>
      <c r="F45" s="12">
        <v>1</v>
      </c>
      <c r="G45"/>
      <c r="H45" s="12">
        <v>4</v>
      </c>
      <c r="I45" s="12">
        <v>5</v>
      </c>
      <c r="J45" s="9">
        <f t="shared" si="10"/>
        <v>11</v>
      </c>
      <c r="K45" s="9">
        <f t="shared" si="11"/>
        <v>8</v>
      </c>
      <c r="L45" s="9">
        <f aca="true" t="shared" si="17" ref="L45:M64">L44+J45</f>
        <v>539</v>
      </c>
      <c r="M45" s="9">
        <f t="shared" si="17"/>
        <v>484</v>
      </c>
      <c r="N45" s="5">
        <f t="shared" si="12"/>
        <v>9.814285714285713</v>
      </c>
      <c r="O45" s="11">
        <f t="shared" si="16"/>
        <v>528.4218045112781</v>
      </c>
      <c r="P45" s="5">
        <f t="shared" si="13"/>
        <v>76.91729323308279</v>
      </c>
      <c r="Q45" s="9">
        <f t="shared" si="14"/>
        <v>2</v>
      </c>
      <c r="R45" s="9">
        <f t="shared" si="15"/>
        <v>21</v>
      </c>
    </row>
    <row r="46" spans="1:18" ht="15">
      <c r="A46" s="17">
        <v>32789</v>
      </c>
      <c r="B46"/>
      <c r="C46"/>
      <c r="D46" s="12">
        <v>3</v>
      </c>
      <c r="E46" s="12">
        <v>3</v>
      </c>
      <c r="F46"/>
      <c r="G46"/>
      <c r="H46" s="12">
        <v>1</v>
      </c>
      <c r="I46" s="12">
        <v>3</v>
      </c>
      <c r="J46" s="9">
        <f t="shared" si="10"/>
        <v>6</v>
      </c>
      <c r="K46" s="9">
        <f t="shared" si="11"/>
        <v>4</v>
      </c>
      <c r="L46" s="9">
        <f t="shared" si="17"/>
        <v>545</v>
      </c>
      <c r="M46" s="9">
        <f t="shared" si="17"/>
        <v>488</v>
      </c>
      <c r="N46" s="5">
        <f t="shared" si="12"/>
        <v>5.165413533834586</v>
      </c>
      <c r="O46" s="11">
        <f t="shared" si="16"/>
        <v>533.5872180451126</v>
      </c>
      <c r="P46" s="5">
        <f t="shared" si="13"/>
        <v>77.6691729323309</v>
      </c>
      <c r="Q46" s="9">
        <f t="shared" si="14"/>
        <v>0</v>
      </c>
      <c r="R46" s="9">
        <f t="shared" si="15"/>
        <v>10</v>
      </c>
    </row>
    <row r="47" spans="1:18" ht="15">
      <c r="A47" s="17">
        <v>32790</v>
      </c>
      <c r="B47"/>
      <c r="C47"/>
      <c r="D47" s="12">
        <v>4</v>
      </c>
      <c r="E47" s="12">
        <v>2</v>
      </c>
      <c r="F47"/>
      <c r="G47"/>
      <c r="H47" s="12">
        <v>5</v>
      </c>
      <c r="I47" s="12">
        <v>1</v>
      </c>
      <c r="J47" s="9">
        <f t="shared" si="10"/>
        <v>6</v>
      </c>
      <c r="K47" s="9">
        <f t="shared" si="11"/>
        <v>6</v>
      </c>
      <c r="L47" s="9">
        <f t="shared" si="17"/>
        <v>551</v>
      </c>
      <c r="M47" s="9">
        <f t="shared" si="17"/>
        <v>494</v>
      </c>
      <c r="N47" s="5">
        <f t="shared" si="12"/>
        <v>6.198496240601504</v>
      </c>
      <c r="O47" s="11">
        <f t="shared" si="16"/>
        <v>539.7857142857141</v>
      </c>
      <c r="P47" s="5">
        <f t="shared" si="13"/>
        <v>78.57142857142864</v>
      </c>
      <c r="Q47" s="9">
        <f t="shared" si="14"/>
        <v>0</v>
      </c>
      <c r="R47" s="9">
        <f t="shared" si="15"/>
        <v>12</v>
      </c>
    </row>
    <row r="48" spans="1:18" ht="15">
      <c r="A48" s="17">
        <v>32791</v>
      </c>
      <c r="B48"/>
      <c r="C48"/>
      <c r="D48" s="12">
        <v>1</v>
      </c>
      <c r="E48"/>
      <c r="F48"/>
      <c r="G48"/>
      <c r="H48" s="12">
        <v>1</v>
      </c>
      <c r="I48" s="12">
        <v>1</v>
      </c>
      <c r="J48" s="9">
        <f t="shared" si="10"/>
        <v>1</v>
      </c>
      <c r="K48" s="9">
        <f t="shared" si="11"/>
        <v>2</v>
      </c>
      <c r="L48" s="9">
        <f t="shared" si="17"/>
        <v>552</v>
      </c>
      <c r="M48" s="9">
        <f t="shared" si="17"/>
        <v>496</v>
      </c>
      <c r="N48" s="5">
        <f t="shared" si="12"/>
        <v>1.549624060150376</v>
      </c>
      <c r="O48" s="11">
        <f t="shared" si="16"/>
        <v>541.3353383458644</v>
      </c>
      <c r="P48" s="5">
        <f t="shared" si="13"/>
        <v>78.79699248120306</v>
      </c>
      <c r="Q48" s="9">
        <f t="shared" si="14"/>
        <v>0</v>
      </c>
      <c r="R48" s="9">
        <f t="shared" si="15"/>
        <v>3</v>
      </c>
    </row>
    <row r="49" spans="1:18" ht="15">
      <c r="A49" s="17">
        <v>32792</v>
      </c>
      <c r="B49"/>
      <c r="C49"/>
      <c r="D49"/>
      <c r="E49"/>
      <c r="F49"/>
      <c r="G49"/>
      <c r="H49"/>
      <c r="I49"/>
      <c r="J49" s="9">
        <f t="shared" si="10"/>
        <v>0</v>
      </c>
      <c r="K49" s="9">
        <f t="shared" si="11"/>
        <v>0</v>
      </c>
      <c r="L49" s="9">
        <f t="shared" si="17"/>
        <v>552</v>
      </c>
      <c r="M49" s="9">
        <f t="shared" si="17"/>
        <v>496</v>
      </c>
      <c r="N49" s="5">
        <f t="shared" si="12"/>
        <v>0</v>
      </c>
      <c r="O49" s="11">
        <f t="shared" si="16"/>
        <v>541.3353383458644</v>
      </c>
      <c r="P49" s="5">
        <f t="shared" si="13"/>
        <v>78.79699248120306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/>
      <c r="E50"/>
      <c r="F50"/>
      <c r="G50"/>
      <c r="H50"/>
      <c r="I50" s="12">
        <v>2</v>
      </c>
      <c r="J50" s="9">
        <f t="shared" si="10"/>
        <v>0</v>
      </c>
      <c r="K50" s="9">
        <f t="shared" si="11"/>
        <v>2</v>
      </c>
      <c r="L50" s="9">
        <f t="shared" si="17"/>
        <v>552</v>
      </c>
      <c r="M50" s="9">
        <f t="shared" si="17"/>
        <v>498</v>
      </c>
      <c r="N50" s="5">
        <f t="shared" si="12"/>
        <v>1.0330827067669173</v>
      </c>
      <c r="O50" s="11">
        <f t="shared" si="16"/>
        <v>542.3684210526313</v>
      </c>
      <c r="P50" s="5">
        <f t="shared" si="13"/>
        <v>78.94736842105269</v>
      </c>
      <c r="Q50" s="9">
        <f t="shared" si="14"/>
        <v>0</v>
      </c>
      <c r="R50" s="9">
        <f t="shared" si="15"/>
        <v>2</v>
      </c>
    </row>
    <row r="51" spans="1:18" ht="15">
      <c r="A51" s="17">
        <v>32794</v>
      </c>
      <c r="B51"/>
      <c r="C51"/>
      <c r="D51" s="12">
        <v>4</v>
      </c>
      <c r="E51"/>
      <c r="F51"/>
      <c r="G51" s="12">
        <v>1</v>
      </c>
      <c r="H51" s="12">
        <v>2</v>
      </c>
      <c r="I51" s="12">
        <v>3</v>
      </c>
      <c r="J51" s="9">
        <f t="shared" si="10"/>
        <v>4</v>
      </c>
      <c r="K51" s="9">
        <f t="shared" si="11"/>
        <v>4</v>
      </c>
      <c r="L51" s="9">
        <f t="shared" si="17"/>
        <v>556</v>
      </c>
      <c r="M51" s="9">
        <f t="shared" si="17"/>
        <v>502</v>
      </c>
      <c r="N51" s="5">
        <f t="shared" si="12"/>
        <v>4.132330827067669</v>
      </c>
      <c r="O51" s="11">
        <f t="shared" si="16"/>
        <v>546.500751879699</v>
      </c>
      <c r="P51" s="5">
        <f t="shared" si="13"/>
        <v>79.54887218045118</v>
      </c>
      <c r="Q51" s="9">
        <f t="shared" si="14"/>
        <v>1</v>
      </c>
      <c r="R51" s="9">
        <f t="shared" si="15"/>
        <v>9</v>
      </c>
    </row>
    <row r="52" spans="1:18" ht="15">
      <c r="A52" s="17">
        <v>32795</v>
      </c>
      <c r="B52"/>
      <c r="C52"/>
      <c r="D52" s="12">
        <v>4</v>
      </c>
      <c r="E52" s="12">
        <v>2</v>
      </c>
      <c r="F52"/>
      <c r="G52" s="12">
        <v>1</v>
      </c>
      <c r="H52" s="12">
        <v>3</v>
      </c>
      <c r="I52" s="12">
        <v>2</v>
      </c>
      <c r="J52" s="9">
        <f t="shared" si="10"/>
        <v>6</v>
      </c>
      <c r="K52" s="9">
        <f t="shared" si="11"/>
        <v>4</v>
      </c>
      <c r="L52" s="9">
        <f t="shared" si="17"/>
        <v>562</v>
      </c>
      <c r="M52" s="9">
        <f t="shared" si="17"/>
        <v>506</v>
      </c>
      <c r="N52" s="5">
        <f t="shared" si="12"/>
        <v>5.165413533834586</v>
      </c>
      <c r="O52" s="11">
        <f t="shared" si="16"/>
        <v>551.6661654135336</v>
      </c>
      <c r="P52" s="5">
        <f t="shared" si="13"/>
        <v>80.3007518796993</v>
      </c>
      <c r="Q52" s="9">
        <f t="shared" si="14"/>
        <v>1</v>
      </c>
      <c r="R52" s="9">
        <f t="shared" si="15"/>
        <v>11</v>
      </c>
    </row>
    <row r="53" spans="1:19" ht="15">
      <c r="A53" s="17">
        <v>32796</v>
      </c>
      <c r="B53"/>
      <c r="C53"/>
      <c r="D53" s="12">
        <v>1</v>
      </c>
      <c r="E53" s="12">
        <v>3</v>
      </c>
      <c r="F53"/>
      <c r="G53"/>
      <c r="H53" s="12">
        <v>4</v>
      </c>
      <c r="I53" s="12">
        <v>7</v>
      </c>
      <c r="J53" s="9">
        <f t="shared" si="10"/>
        <v>4</v>
      </c>
      <c r="K53" s="9">
        <f t="shared" si="11"/>
        <v>11</v>
      </c>
      <c r="L53" s="9">
        <f t="shared" si="17"/>
        <v>566</v>
      </c>
      <c r="M53" s="9">
        <f t="shared" si="17"/>
        <v>517</v>
      </c>
      <c r="N53" s="5">
        <f t="shared" si="12"/>
        <v>7.7481203007518795</v>
      </c>
      <c r="O53" s="11">
        <f t="shared" si="16"/>
        <v>559.4142857142855</v>
      </c>
      <c r="P53" s="5">
        <f t="shared" si="13"/>
        <v>81.42857142857149</v>
      </c>
      <c r="Q53" s="9">
        <f t="shared" si="14"/>
        <v>0</v>
      </c>
      <c r="R53" s="9">
        <f t="shared" si="15"/>
        <v>15</v>
      </c>
      <c r="S53" s="8" t="s">
        <v>64</v>
      </c>
    </row>
    <row r="54" spans="1:18" ht="15">
      <c r="A54" s="17">
        <v>32797</v>
      </c>
      <c r="B54"/>
      <c r="C54"/>
      <c r="D54" s="12">
        <v>5</v>
      </c>
      <c r="E54" s="12">
        <v>13</v>
      </c>
      <c r="F54" s="12">
        <v>1</v>
      </c>
      <c r="G54" s="12">
        <v>1</v>
      </c>
      <c r="H54" s="12">
        <v>8</v>
      </c>
      <c r="I54" s="12">
        <v>11</v>
      </c>
      <c r="J54" s="9">
        <f t="shared" si="10"/>
        <v>18</v>
      </c>
      <c r="K54" s="9">
        <f t="shared" si="11"/>
        <v>17</v>
      </c>
      <c r="L54" s="9">
        <f t="shared" si="17"/>
        <v>584</v>
      </c>
      <c r="M54" s="9">
        <f t="shared" si="17"/>
        <v>534</v>
      </c>
      <c r="N54" s="5">
        <f t="shared" si="12"/>
        <v>18.07894736842105</v>
      </c>
      <c r="O54" s="11">
        <f t="shared" si="16"/>
        <v>577.4932330827065</v>
      </c>
      <c r="P54" s="5">
        <f t="shared" si="13"/>
        <v>84.06015037593991</v>
      </c>
      <c r="Q54" s="9">
        <f t="shared" si="14"/>
        <v>2</v>
      </c>
      <c r="R54" s="9">
        <f t="shared" si="15"/>
        <v>37</v>
      </c>
    </row>
    <row r="55" spans="1:18" ht="15">
      <c r="A55" s="17">
        <v>32798</v>
      </c>
      <c r="B55"/>
      <c r="C55"/>
      <c r="D55" s="12">
        <v>3</v>
      </c>
      <c r="E55" s="12">
        <v>2</v>
      </c>
      <c r="F55"/>
      <c r="G55"/>
      <c r="H55" s="12">
        <v>4</v>
      </c>
      <c r="I55" s="12">
        <v>5</v>
      </c>
      <c r="J55" s="9">
        <f t="shared" si="10"/>
        <v>5</v>
      </c>
      <c r="K55" s="9">
        <f t="shared" si="11"/>
        <v>9</v>
      </c>
      <c r="L55" s="9">
        <f t="shared" si="17"/>
        <v>589</v>
      </c>
      <c r="M55" s="9">
        <f t="shared" si="17"/>
        <v>543</v>
      </c>
      <c r="N55" s="5">
        <f t="shared" si="12"/>
        <v>7.231578947368421</v>
      </c>
      <c r="O55" s="11">
        <f t="shared" si="16"/>
        <v>584.724812030075</v>
      </c>
      <c r="P55" s="5">
        <f t="shared" si="13"/>
        <v>85.11278195488728</v>
      </c>
      <c r="Q55" s="9">
        <f t="shared" si="14"/>
        <v>0</v>
      </c>
      <c r="R55" s="9">
        <f t="shared" si="15"/>
        <v>14</v>
      </c>
    </row>
    <row r="56" spans="1:18" ht="15">
      <c r="A56" s="17">
        <v>32799</v>
      </c>
      <c r="B56"/>
      <c r="C56"/>
      <c r="D56" s="12">
        <v>5</v>
      </c>
      <c r="E56" s="12">
        <v>8</v>
      </c>
      <c r="F56"/>
      <c r="G56"/>
      <c r="H56" s="12">
        <v>6</v>
      </c>
      <c r="I56" s="12">
        <v>8</v>
      </c>
      <c r="J56" s="9">
        <f t="shared" si="10"/>
        <v>13</v>
      </c>
      <c r="K56" s="9">
        <f t="shared" si="11"/>
        <v>14</v>
      </c>
      <c r="L56" s="9">
        <f t="shared" si="17"/>
        <v>602</v>
      </c>
      <c r="M56" s="9">
        <f t="shared" si="17"/>
        <v>557</v>
      </c>
      <c r="N56" s="5">
        <f t="shared" si="12"/>
        <v>13.946616541353382</v>
      </c>
      <c r="O56" s="11">
        <f t="shared" si="16"/>
        <v>598.6714285714284</v>
      </c>
      <c r="P56" s="5">
        <f t="shared" si="13"/>
        <v>87.14285714285721</v>
      </c>
      <c r="Q56" s="9">
        <f t="shared" si="14"/>
        <v>0</v>
      </c>
      <c r="R56" s="9">
        <f t="shared" si="15"/>
        <v>27</v>
      </c>
    </row>
    <row r="57" spans="1:18" ht="15">
      <c r="A57" s="17">
        <v>32800</v>
      </c>
      <c r="B57"/>
      <c r="C57"/>
      <c r="D57" s="12">
        <v>4</v>
      </c>
      <c r="E57" s="12">
        <v>6</v>
      </c>
      <c r="F57"/>
      <c r="G57" s="12">
        <v>1</v>
      </c>
      <c r="H57" s="12">
        <v>5</v>
      </c>
      <c r="I57" s="12">
        <v>4</v>
      </c>
      <c r="J57" s="9">
        <f t="shared" si="10"/>
        <v>10</v>
      </c>
      <c r="K57" s="9">
        <f t="shared" si="11"/>
        <v>8</v>
      </c>
      <c r="L57" s="9">
        <f t="shared" si="17"/>
        <v>612</v>
      </c>
      <c r="M57" s="9">
        <f t="shared" si="17"/>
        <v>565</v>
      </c>
      <c r="N57" s="5">
        <f t="shared" si="12"/>
        <v>9.297744360902255</v>
      </c>
      <c r="O57" s="11">
        <f t="shared" si="16"/>
        <v>607.9691729323306</v>
      </c>
      <c r="P57" s="5">
        <f t="shared" si="13"/>
        <v>88.49624060150383</v>
      </c>
      <c r="Q57" s="9">
        <f t="shared" si="14"/>
        <v>1</v>
      </c>
      <c r="R57" s="9">
        <f t="shared" si="15"/>
        <v>19</v>
      </c>
    </row>
    <row r="58" spans="1:18" ht="15">
      <c r="A58" s="17">
        <v>32801</v>
      </c>
      <c r="B58" s="12">
        <v>1</v>
      </c>
      <c r="C58"/>
      <c r="D58" s="12">
        <v>6</v>
      </c>
      <c r="E58" s="12">
        <v>8</v>
      </c>
      <c r="F58"/>
      <c r="G58"/>
      <c r="H58" s="12">
        <v>2</v>
      </c>
      <c r="I58" s="12">
        <v>8</v>
      </c>
      <c r="J58" s="9">
        <f t="shared" si="10"/>
        <v>13</v>
      </c>
      <c r="K58" s="9">
        <f t="shared" si="11"/>
        <v>10</v>
      </c>
      <c r="L58" s="9">
        <f t="shared" si="17"/>
        <v>625</v>
      </c>
      <c r="M58" s="9">
        <f t="shared" si="17"/>
        <v>575</v>
      </c>
      <c r="N58" s="5">
        <f t="shared" si="12"/>
        <v>11.880451127819548</v>
      </c>
      <c r="O58" s="11">
        <f t="shared" si="16"/>
        <v>619.8496240601502</v>
      </c>
      <c r="P58" s="5">
        <f t="shared" si="13"/>
        <v>90.22556390977451</v>
      </c>
      <c r="Q58" s="9">
        <f t="shared" si="14"/>
        <v>1</v>
      </c>
      <c r="R58" s="9">
        <f t="shared" si="15"/>
        <v>24</v>
      </c>
    </row>
    <row r="59" spans="1:18" ht="15">
      <c r="A59" s="17">
        <v>32802</v>
      </c>
      <c r="B59"/>
      <c r="C59"/>
      <c r="D59" s="12">
        <v>1</v>
      </c>
      <c r="E59" s="12">
        <v>1</v>
      </c>
      <c r="F59"/>
      <c r="G59"/>
      <c r="H59" s="12">
        <v>2</v>
      </c>
      <c r="I59" s="12">
        <v>4</v>
      </c>
      <c r="J59" s="9">
        <f t="shared" si="10"/>
        <v>2</v>
      </c>
      <c r="K59" s="9">
        <f t="shared" si="11"/>
        <v>6</v>
      </c>
      <c r="L59" s="9">
        <f t="shared" si="17"/>
        <v>627</v>
      </c>
      <c r="M59" s="9">
        <f t="shared" si="17"/>
        <v>581</v>
      </c>
      <c r="N59" s="5">
        <f t="shared" si="12"/>
        <v>4.132330827067669</v>
      </c>
      <c r="O59" s="11">
        <f t="shared" si="16"/>
        <v>623.9819548872179</v>
      </c>
      <c r="P59" s="5">
        <f t="shared" si="13"/>
        <v>90.82706766917302</v>
      </c>
      <c r="Q59" s="9">
        <f t="shared" si="14"/>
        <v>0</v>
      </c>
      <c r="R59" s="9">
        <f t="shared" si="15"/>
        <v>8</v>
      </c>
    </row>
    <row r="60" spans="1:18" ht="15">
      <c r="A60" s="17">
        <v>32803</v>
      </c>
      <c r="B60"/>
      <c r="C60"/>
      <c r="D60" s="12">
        <v>1</v>
      </c>
      <c r="E60"/>
      <c r="F60"/>
      <c r="G60" s="12">
        <v>1</v>
      </c>
      <c r="H60" s="12">
        <v>1</v>
      </c>
      <c r="I60" s="12">
        <v>2</v>
      </c>
      <c r="J60" s="9">
        <f t="shared" si="10"/>
        <v>1</v>
      </c>
      <c r="K60" s="9">
        <f t="shared" si="11"/>
        <v>2</v>
      </c>
      <c r="L60" s="9">
        <f t="shared" si="17"/>
        <v>628</v>
      </c>
      <c r="M60" s="9">
        <f t="shared" si="17"/>
        <v>583</v>
      </c>
      <c r="N60" s="5">
        <f t="shared" si="12"/>
        <v>1.549624060150376</v>
      </c>
      <c r="O60" s="11">
        <f t="shared" si="16"/>
        <v>625.5315789473682</v>
      </c>
      <c r="P60" s="5">
        <f t="shared" si="13"/>
        <v>91.05263157894744</v>
      </c>
      <c r="Q60" s="9">
        <f t="shared" si="14"/>
        <v>1</v>
      </c>
      <c r="R60" s="9">
        <f t="shared" si="15"/>
        <v>4</v>
      </c>
    </row>
    <row r="61" spans="1:18" ht="15">
      <c r="A61" s="17">
        <v>32804</v>
      </c>
      <c r="B61"/>
      <c r="C61"/>
      <c r="D61"/>
      <c r="E61" s="12">
        <v>2</v>
      </c>
      <c r="F61"/>
      <c r="G61"/>
      <c r="H61" s="12">
        <v>2</v>
      </c>
      <c r="I61" s="12">
        <v>4</v>
      </c>
      <c r="J61" s="9">
        <f t="shared" si="10"/>
        <v>2</v>
      </c>
      <c r="K61" s="9">
        <f t="shared" si="11"/>
        <v>6</v>
      </c>
      <c r="L61" s="9">
        <f t="shared" si="17"/>
        <v>630</v>
      </c>
      <c r="M61" s="9">
        <f t="shared" si="17"/>
        <v>589</v>
      </c>
      <c r="N61" s="5">
        <f t="shared" si="12"/>
        <v>4.132330827067669</v>
      </c>
      <c r="O61" s="11">
        <f t="shared" si="16"/>
        <v>629.6639097744359</v>
      </c>
      <c r="P61" s="5">
        <f t="shared" si="13"/>
        <v>91.65413533834594</v>
      </c>
      <c r="Q61" s="9">
        <f t="shared" si="14"/>
        <v>0</v>
      </c>
      <c r="R61" s="9">
        <f t="shared" si="15"/>
        <v>8</v>
      </c>
    </row>
    <row r="62" spans="1:18" ht="15">
      <c r="A62" s="17">
        <v>32805</v>
      </c>
      <c r="B62"/>
      <c r="C62" s="12">
        <v>1</v>
      </c>
      <c r="D62" s="12">
        <v>3</v>
      </c>
      <c r="E62" s="12">
        <v>5</v>
      </c>
      <c r="F62"/>
      <c r="G62"/>
      <c r="H62" s="12">
        <v>1</v>
      </c>
      <c r="I62" s="12">
        <v>7</v>
      </c>
      <c r="J62" s="9">
        <f t="shared" si="10"/>
        <v>7</v>
      </c>
      <c r="K62" s="9">
        <f t="shared" si="11"/>
        <v>8</v>
      </c>
      <c r="L62" s="9">
        <f t="shared" si="17"/>
        <v>637</v>
      </c>
      <c r="M62" s="9">
        <f t="shared" si="17"/>
        <v>597</v>
      </c>
      <c r="N62" s="5">
        <f t="shared" si="12"/>
        <v>7.7481203007518795</v>
      </c>
      <c r="O62" s="11">
        <f t="shared" si="16"/>
        <v>637.4120300751878</v>
      </c>
      <c r="P62" s="5">
        <f t="shared" si="13"/>
        <v>92.78195488721812</v>
      </c>
      <c r="Q62" s="9">
        <f t="shared" si="14"/>
        <v>1</v>
      </c>
      <c r="R62" s="9">
        <f t="shared" si="15"/>
        <v>16</v>
      </c>
    </row>
    <row r="63" spans="1:18" ht="15">
      <c r="A63" s="17">
        <v>32806</v>
      </c>
      <c r="B63"/>
      <c r="C63"/>
      <c r="D63" s="12">
        <v>1</v>
      </c>
      <c r="E63" s="12">
        <v>4</v>
      </c>
      <c r="F63"/>
      <c r="G63"/>
      <c r="H63"/>
      <c r="I63" s="12">
        <v>1</v>
      </c>
      <c r="J63" s="9">
        <f t="shared" si="10"/>
        <v>5</v>
      </c>
      <c r="K63" s="9">
        <f t="shared" si="11"/>
        <v>1</v>
      </c>
      <c r="L63" s="9">
        <f t="shared" si="17"/>
        <v>642</v>
      </c>
      <c r="M63" s="9">
        <f t="shared" si="17"/>
        <v>598</v>
      </c>
      <c r="N63" s="5">
        <f t="shared" si="12"/>
        <v>3.099248120300752</v>
      </c>
      <c r="O63" s="11">
        <f t="shared" si="16"/>
        <v>640.5112781954886</v>
      </c>
      <c r="P63" s="5">
        <f t="shared" si="13"/>
        <v>93.23308270676701</v>
      </c>
      <c r="Q63" s="9">
        <f t="shared" si="14"/>
        <v>0</v>
      </c>
      <c r="R63" s="9">
        <f t="shared" si="15"/>
        <v>6</v>
      </c>
    </row>
    <row r="64" spans="1:18" ht="15">
      <c r="A64" s="17">
        <v>32807</v>
      </c>
      <c r="B64"/>
      <c r="C64" s="12">
        <v>1</v>
      </c>
      <c r="D64" s="12">
        <v>1</v>
      </c>
      <c r="E64" s="12">
        <v>1</v>
      </c>
      <c r="F64"/>
      <c r="G64"/>
      <c r="H64" s="12">
        <v>2</v>
      </c>
      <c r="I64" s="12">
        <v>1</v>
      </c>
      <c r="J64" s="9">
        <f t="shared" si="10"/>
        <v>1</v>
      </c>
      <c r="K64" s="9">
        <f t="shared" si="11"/>
        <v>3</v>
      </c>
      <c r="L64" s="9">
        <f t="shared" si="17"/>
        <v>643</v>
      </c>
      <c r="M64" s="9">
        <f t="shared" si="17"/>
        <v>601</v>
      </c>
      <c r="N64" s="5">
        <f t="shared" si="12"/>
        <v>2.0661654135338345</v>
      </c>
      <c r="O64" s="11">
        <f t="shared" si="16"/>
        <v>642.5774436090223</v>
      </c>
      <c r="P64" s="5">
        <f t="shared" si="13"/>
        <v>93.53383458646624</v>
      </c>
      <c r="Q64" s="9">
        <f t="shared" si="14"/>
        <v>1</v>
      </c>
      <c r="R64" s="9">
        <f t="shared" si="15"/>
        <v>5</v>
      </c>
    </row>
    <row r="65" spans="1:18" ht="15">
      <c r="A65" s="17">
        <v>32808</v>
      </c>
      <c r="B65"/>
      <c r="C65"/>
      <c r="D65" s="12">
        <v>6</v>
      </c>
      <c r="E65" s="12">
        <v>4</v>
      </c>
      <c r="F65" s="12">
        <v>1</v>
      </c>
      <c r="G65" s="12">
        <v>1</v>
      </c>
      <c r="H65"/>
      <c r="I65" s="12">
        <v>4</v>
      </c>
      <c r="J65" s="9">
        <f t="shared" si="10"/>
        <v>10</v>
      </c>
      <c r="K65" s="9">
        <f t="shared" si="11"/>
        <v>2</v>
      </c>
      <c r="L65" s="9">
        <f aca="true" t="shared" si="18" ref="L65:M84">L64+J65</f>
        <v>653</v>
      </c>
      <c r="M65" s="9">
        <f t="shared" si="18"/>
        <v>603</v>
      </c>
      <c r="N65" s="5">
        <f t="shared" si="12"/>
        <v>6.198496240601504</v>
      </c>
      <c r="O65" s="11">
        <f t="shared" si="16"/>
        <v>648.7759398496238</v>
      </c>
      <c r="P65" s="5">
        <f t="shared" si="13"/>
        <v>94.43609022556399</v>
      </c>
      <c r="Q65" s="9">
        <f t="shared" si="14"/>
        <v>2</v>
      </c>
      <c r="R65" s="9">
        <f t="shared" si="15"/>
        <v>14</v>
      </c>
    </row>
    <row r="66" spans="1:18" ht="15">
      <c r="A66" s="17">
        <v>32809</v>
      </c>
      <c r="B66"/>
      <c r="C66"/>
      <c r="D66" s="12">
        <v>1</v>
      </c>
      <c r="E66"/>
      <c r="F66"/>
      <c r="G66"/>
      <c r="H66"/>
      <c r="I66"/>
      <c r="J66" s="9">
        <f t="shared" si="10"/>
        <v>1</v>
      </c>
      <c r="K66" s="9">
        <f t="shared" si="11"/>
        <v>0</v>
      </c>
      <c r="L66" s="9">
        <f t="shared" si="18"/>
        <v>654</v>
      </c>
      <c r="M66" s="9">
        <f t="shared" si="18"/>
        <v>603</v>
      </c>
      <c r="N66" s="5">
        <f t="shared" si="12"/>
        <v>0.5165413533834586</v>
      </c>
      <c r="O66" s="11">
        <f t="shared" si="16"/>
        <v>649.2924812030072</v>
      </c>
      <c r="P66" s="5">
        <f t="shared" si="13"/>
        <v>94.5112781954888</v>
      </c>
      <c r="Q66" s="9">
        <f t="shared" si="14"/>
        <v>0</v>
      </c>
      <c r="R66" s="9">
        <f t="shared" si="15"/>
        <v>1</v>
      </c>
    </row>
    <row r="67" spans="1:19" ht="15">
      <c r="A67" s="17">
        <v>32810</v>
      </c>
      <c r="B67"/>
      <c r="C67"/>
      <c r="D67"/>
      <c r="E67"/>
      <c r="F67"/>
      <c r="G67"/>
      <c r="H67" s="12">
        <v>1</v>
      </c>
      <c r="I67" s="12">
        <v>3</v>
      </c>
      <c r="J67" s="9">
        <f t="shared" si="10"/>
        <v>0</v>
      </c>
      <c r="K67" s="9">
        <f t="shared" si="11"/>
        <v>4</v>
      </c>
      <c r="L67" s="9">
        <f t="shared" si="18"/>
        <v>654</v>
      </c>
      <c r="M67" s="9">
        <f t="shared" si="18"/>
        <v>607</v>
      </c>
      <c r="N67" s="5">
        <f t="shared" si="12"/>
        <v>2.0661654135338345</v>
      </c>
      <c r="O67" s="11">
        <f t="shared" si="16"/>
        <v>651.358646616541</v>
      </c>
      <c r="P67" s="5">
        <f t="shared" si="13"/>
        <v>94.81203007518803</v>
      </c>
      <c r="Q67" s="9">
        <f t="shared" si="14"/>
        <v>0</v>
      </c>
      <c r="R67" s="9">
        <f t="shared" si="15"/>
        <v>4</v>
      </c>
      <c r="S67" s="8" t="s">
        <v>65</v>
      </c>
    </row>
    <row r="68" spans="1:18" ht="15">
      <c r="A68" s="17">
        <v>32811</v>
      </c>
      <c r="B68"/>
      <c r="C68"/>
      <c r="D68" s="12">
        <v>1</v>
      </c>
      <c r="E68" s="12">
        <v>2</v>
      </c>
      <c r="F68"/>
      <c r="G68"/>
      <c r="H68" s="12">
        <v>4</v>
      </c>
      <c r="I68" s="12">
        <v>2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657</v>
      </c>
      <c r="M68" s="9">
        <f t="shared" si="18"/>
        <v>613</v>
      </c>
      <c r="N68" s="5">
        <f aca="true" t="shared" si="21" ref="N68:N101">(+J68+K68)*($J$103/($J$103+$K$103))</f>
        <v>4.648872180451128</v>
      </c>
      <c r="O68" s="11">
        <f t="shared" si="16"/>
        <v>656.0075187969921</v>
      </c>
      <c r="P68" s="5">
        <f aca="true" t="shared" si="22" ref="P68:P101">O68*100/$N$103</f>
        <v>95.48872180451133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7">
        <v>32812</v>
      </c>
      <c r="B69"/>
      <c r="C69"/>
      <c r="D69"/>
      <c r="E69" s="12">
        <v>1</v>
      </c>
      <c r="F69"/>
      <c r="G69"/>
      <c r="H69"/>
      <c r="I69" s="12">
        <v>1</v>
      </c>
      <c r="J69" s="9">
        <f t="shared" si="19"/>
        <v>1</v>
      </c>
      <c r="K69" s="9">
        <f t="shared" si="20"/>
        <v>1</v>
      </c>
      <c r="L69" s="9">
        <f t="shared" si="18"/>
        <v>658</v>
      </c>
      <c r="M69" s="9">
        <f t="shared" si="18"/>
        <v>614</v>
      </c>
      <c r="N69" s="5">
        <f t="shared" si="21"/>
        <v>1.0330827067669173</v>
      </c>
      <c r="O69" s="11">
        <f aca="true" t="shared" si="25" ref="O69:O101">O68+N69</f>
        <v>657.040601503759</v>
      </c>
      <c r="P69" s="5">
        <f t="shared" si="22"/>
        <v>95.63909774436097</v>
      </c>
      <c r="Q69" s="9">
        <f t="shared" si="23"/>
        <v>0</v>
      </c>
      <c r="R69" s="9">
        <f t="shared" si="24"/>
        <v>2</v>
      </c>
    </row>
    <row r="70" spans="1:18" ht="15">
      <c r="A70" s="17">
        <v>32813</v>
      </c>
      <c r="B70"/>
      <c r="C70"/>
      <c r="D70" s="12">
        <v>1</v>
      </c>
      <c r="E70"/>
      <c r="F70"/>
      <c r="G70"/>
      <c r="H70" s="12">
        <v>1</v>
      </c>
      <c r="I70" s="12">
        <v>2</v>
      </c>
      <c r="J70" s="9">
        <f t="shared" si="19"/>
        <v>1</v>
      </c>
      <c r="K70" s="9">
        <f t="shared" si="20"/>
        <v>3</v>
      </c>
      <c r="L70" s="9">
        <f t="shared" si="18"/>
        <v>659</v>
      </c>
      <c r="M70" s="9">
        <f t="shared" si="18"/>
        <v>617</v>
      </c>
      <c r="N70" s="5">
        <f t="shared" si="21"/>
        <v>2.0661654135338345</v>
      </c>
      <c r="O70" s="11">
        <f t="shared" si="25"/>
        <v>659.1067669172928</v>
      </c>
      <c r="P70" s="5">
        <f t="shared" si="22"/>
        <v>95.9398496240602</v>
      </c>
      <c r="Q70" s="9">
        <f t="shared" si="23"/>
        <v>0</v>
      </c>
      <c r="R70" s="9">
        <f t="shared" si="24"/>
        <v>4</v>
      </c>
    </row>
    <row r="71" spans="1:18" ht="15">
      <c r="A71" s="17">
        <v>32814</v>
      </c>
      <c r="B71"/>
      <c r="C71" s="12">
        <v>2</v>
      </c>
      <c r="D71"/>
      <c r="E71"/>
      <c r="F71"/>
      <c r="G71"/>
      <c r="H71"/>
      <c r="I71" s="12">
        <v>1</v>
      </c>
      <c r="J71" s="9">
        <f t="shared" si="19"/>
        <v>-2</v>
      </c>
      <c r="K71" s="9">
        <f t="shared" si="20"/>
        <v>1</v>
      </c>
      <c r="L71" s="9">
        <f t="shared" si="18"/>
        <v>657</v>
      </c>
      <c r="M71" s="9">
        <f t="shared" si="18"/>
        <v>618</v>
      </c>
      <c r="N71" s="5">
        <f t="shared" si="21"/>
        <v>-0.5165413533834586</v>
      </c>
      <c r="O71" s="11">
        <f t="shared" si="25"/>
        <v>658.5902255639094</v>
      </c>
      <c r="P71" s="5">
        <f t="shared" si="22"/>
        <v>95.86466165413539</v>
      </c>
      <c r="Q71" s="9">
        <f t="shared" si="23"/>
        <v>2</v>
      </c>
      <c r="R71" s="9">
        <f t="shared" si="24"/>
        <v>1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657</v>
      </c>
      <c r="M72" s="9">
        <f t="shared" si="18"/>
        <v>618</v>
      </c>
      <c r="N72" s="5">
        <f t="shared" si="21"/>
        <v>0</v>
      </c>
      <c r="O72" s="11">
        <f t="shared" si="25"/>
        <v>658.5902255639094</v>
      </c>
      <c r="P72" s="5">
        <f t="shared" si="22"/>
        <v>95.86466165413539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 s="12">
        <v>1</v>
      </c>
      <c r="D73"/>
      <c r="E73" s="12">
        <v>1</v>
      </c>
      <c r="F73"/>
      <c r="G73"/>
      <c r="H73" s="12">
        <v>1</v>
      </c>
      <c r="I73"/>
      <c r="J73" s="9">
        <f t="shared" si="19"/>
        <v>0</v>
      </c>
      <c r="K73" s="9">
        <f t="shared" si="20"/>
        <v>1</v>
      </c>
      <c r="L73" s="9">
        <f t="shared" si="18"/>
        <v>657</v>
      </c>
      <c r="M73" s="9">
        <f t="shared" si="18"/>
        <v>619</v>
      </c>
      <c r="N73" s="5">
        <f t="shared" si="21"/>
        <v>0.5165413533834586</v>
      </c>
      <c r="O73" s="11">
        <f t="shared" si="25"/>
        <v>659.1067669172928</v>
      </c>
      <c r="P73" s="5">
        <f t="shared" si="22"/>
        <v>95.9398496240602</v>
      </c>
      <c r="Q73" s="9">
        <f t="shared" si="23"/>
        <v>1</v>
      </c>
      <c r="R73" s="9">
        <f t="shared" si="24"/>
        <v>2</v>
      </c>
    </row>
    <row r="74" spans="1:18" ht="15">
      <c r="A74" s="17">
        <v>32817</v>
      </c>
      <c r="B74"/>
      <c r="C74"/>
      <c r="D74"/>
      <c r="E74" s="12">
        <v>1</v>
      </c>
      <c r="F74"/>
      <c r="G74"/>
      <c r="H74"/>
      <c r="I74" s="12">
        <v>3</v>
      </c>
      <c r="J74" s="9">
        <f t="shared" si="19"/>
        <v>1</v>
      </c>
      <c r="K74" s="9">
        <f t="shared" si="20"/>
        <v>3</v>
      </c>
      <c r="L74" s="9">
        <f t="shared" si="18"/>
        <v>658</v>
      </c>
      <c r="M74" s="9">
        <f t="shared" si="18"/>
        <v>622</v>
      </c>
      <c r="N74" s="5">
        <f t="shared" si="21"/>
        <v>2.0661654135338345</v>
      </c>
      <c r="O74" s="11">
        <f t="shared" si="25"/>
        <v>661.1729323308266</v>
      </c>
      <c r="P74" s="5">
        <f t="shared" si="22"/>
        <v>96.24060150375944</v>
      </c>
      <c r="Q74" s="9">
        <f t="shared" si="23"/>
        <v>0</v>
      </c>
      <c r="R74" s="9">
        <f t="shared" si="24"/>
        <v>4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658</v>
      </c>
      <c r="M75" s="9">
        <f t="shared" si="18"/>
        <v>622</v>
      </c>
      <c r="N75" s="5">
        <f t="shared" si="21"/>
        <v>0</v>
      </c>
      <c r="O75" s="11">
        <f t="shared" si="25"/>
        <v>661.1729323308266</v>
      </c>
      <c r="P75" s="5">
        <f t="shared" si="22"/>
        <v>96.24060150375944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 s="12">
        <v>2</v>
      </c>
      <c r="I76"/>
      <c r="J76" s="9">
        <f t="shared" si="19"/>
        <v>0</v>
      </c>
      <c r="K76" s="9">
        <f t="shared" si="20"/>
        <v>2</v>
      </c>
      <c r="L76" s="9">
        <f t="shared" si="18"/>
        <v>658</v>
      </c>
      <c r="M76" s="9">
        <f t="shared" si="18"/>
        <v>624</v>
      </c>
      <c r="N76" s="5">
        <f t="shared" si="21"/>
        <v>1.0330827067669173</v>
      </c>
      <c r="O76" s="11">
        <f t="shared" si="25"/>
        <v>662.2060150375935</v>
      </c>
      <c r="P76" s="5">
        <f t="shared" si="22"/>
        <v>96.39097744360906</v>
      </c>
      <c r="Q76" s="9">
        <f t="shared" si="23"/>
        <v>0</v>
      </c>
      <c r="R76" s="9">
        <f t="shared" si="24"/>
        <v>2</v>
      </c>
    </row>
    <row r="77" spans="1:18" ht="15">
      <c r="A77" s="17">
        <v>32820</v>
      </c>
      <c r="B77"/>
      <c r="C77"/>
      <c r="D77" s="12">
        <v>1</v>
      </c>
      <c r="E77" s="12">
        <v>4</v>
      </c>
      <c r="F77"/>
      <c r="G77"/>
      <c r="H77" s="12">
        <v>4</v>
      </c>
      <c r="I77" s="12">
        <v>2</v>
      </c>
      <c r="J77" s="9">
        <f t="shared" si="19"/>
        <v>5</v>
      </c>
      <c r="K77" s="9">
        <f t="shared" si="20"/>
        <v>6</v>
      </c>
      <c r="L77" s="9">
        <f t="shared" si="18"/>
        <v>663</v>
      </c>
      <c r="M77" s="9">
        <f t="shared" si="18"/>
        <v>630</v>
      </c>
      <c r="N77" s="5">
        <f t="shared" si="21"/>
        <v>5.681954887218045</v>
      </c>
      <c r="O77" s="11">
        <f t="shared" si="25"/>
        <v>667.8879699248115</v>
      </c>
      <c r="P77" s="5">
        <f t="shared" si="22"/>
        <v>97.218045112782</v>
      </c>
      <c r="Q77" s="9">
        <f t="shared" si="23"/>
        <v>0</v>
      </c>
      <c r="R77" s="9">
        <f t="shared" si="24"/>
        <v>11</v>
      </c>
    </row>
    <row r="78" spans="1:18" ht="15">
      <c r="A78" s="17">
        <v>32821</v>
      </c>
      <c r="B78"/>
      <c r="C78"/>
      <c r="D78" s="12">
        <v>3</v>
      </c>
      <c r="E78" s="12">
        <v>4</v>
      </c>
      <c r="F78"/>
      <c r="G78"/>
      <c r="H78" s="12">
        <v>4</v>
      </c>
      <c r="I78" s="12">
        <v>1</v>
      </c>
      <c r="J78" s="9">
        <f t="shared" si="19"/>
        <v>7</v>
      </c>
      <c r="K78" s="9">
        <f t="shared" si="20"/>
        <v>5</v>
      </c>
      <c r="L78" s="9">
        <f t="shared" si="18"/>
        <v>670</v>
      </c>
      <c r="M78" s="9">
        <f t="shared" si="18"/>
        <v>635</v>
      </c>
      <c r="N78" s="5">
        <f t="shared" si="21"/>
        <v>6.198496240601504</v>
      </c>
      <c r="O78" s="11">
        <f t="shared" si="25"/>
        <v>674.086466165413</v>
      </c>
      <c r="P78" s="5">
        <f t="shared" si="22"/>
        <v>98.12030075187974</v>
      </c>
      <c r="Q78" s="9">
        <f t="shared" si="23"/>
        <v>0</v>
      </c>
      <c r="R78" s="9">
        <f t="shared" si="24"/>
        <v>12</v>
      </c>
    </row>
    <row r="79" spans="1:18" ht="15">
      <c r="A79" s="17">
        <v>32822</v>
      </c>
      <c r="B79"/>
      <c r="C79"/>
      <c r="D79" s="12">
        <v>2</v>
      </c>
      <c r="E79" s="12">
        <v>2</v>
      </c>
      <c r="F79"/>
      <c r="G79"/>
      <c r="H79" s="12">
        <v>1</v>
      </c>
      <c r="I79" s="12">
        <v>4</v>
      </c>
      <c r="J79" s="9">
        <f t="shared" si="19"/>
        <v>4</v>
      </c>
      <c r="K79" s="9">
        <f t="shared" si="20"/>
        <v>5</v>
      </c>
      <c r="L79" s="9">
        <f t="shared" si="18"/>
        <v>674</v>
      </c>
      <c r="M79" s="9">
        <f t="shared" si="18"/>
        <v>640</v>
      </c>
      <c r="N79" s="5">
        <f t="shared" si="21"/>
        <v>4.648872180451128</v>
      </c>
      <c r="O79" s="11">
        <f t="shared" si="25"/>
        <v>678.7353383458641</v>
      </c>
      <c r="P79" s="5">
        <f t="shared" si="22"/>
        <v>98.79699248120305</v>
      </c>
      <c r="Q79" s="9">
        <f t="shared" si="23"/>
        <v>0</v>
      </c>
      <c r="R79" s="9">
        <f t="shared" si="24"/>
        <v>9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674</v>
      </c>
      <c r="M80" s="9">
        <f t="shared" si="18"/>
        <v>640</v>
      </c>
      <c r="N80" s="5">
        <f t="shared" si="21"/>
        <v>0</v>
      </c>
      <c r="O80" s="11">
        <f t="shared" si="25"/>
        <v>678.7353383458641</v>
      </c>
      <c r="P80" s="5">
        <f t="shared" si="22"/>
        <v>98.79699248120305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 s="12">
        <v>1</v>
      </c>
      <c r="J81" s="9">
        <f t="shared" si="19"/>
        <v>0</v>
      </c>
      <c r="K81" s="9">
        <f t="shared" si="20"/>
        <v>1</v>
      </c>
      <c r="L81" s="9">
        <f t="shared" si="18"/>
        <v>674</v>
      </c>
      <c r="M81" s="9">
        <f t="shared" si="18"/>
        <v>641</v>
      </c>
      <c r="N81" s="5">
        <f t="shared" si="21"/>
        <v>0.5165413533834586</v>
      </c>
      <c r="O81" s="11">
        <f t="shared" si="25"/>
        <v>679.2518796992475</v>
      </c>
      <c r="P81" s="5">
        <f t="shared" si="22"/>
        <v>98.87218045112785</v>
      </c>
      <c r="Q81" s="9">
        <f t="shared" si="23"/>
        <v>0</v>
      </c>
      <c r="R81" s="9">
        <f t="shared" si="24"/>
        <v>1</v>
      </c>
      <c r="S81" s="8" t="s">
        <v>66</v>
      </c>
    </row>
    <row r="82" spans="1:18" ht="15">
      <c r="A82" s="17">
        <v>32825</v>
      </c>
      <c r="B82"/>
      <c r="C82"/>
      <c r="D82" s="12">
        <v>1</v>
      </c>
      <c r="E82" s="12">
        <v>1</v>
      </c>
      <c r="F82"/>
      <c r="G82"/>
      <c r="H82"/>
      <c r="I82" s="12">
        <v>2</v>
      </c>
      <c r="J82" s="9">
        <f t="shared" si="19"/>
        <v>2</v>
      </c>
      <c r="K82" s="9">
        <f t="shared" si="20"/>
        <v>2</v>
      </c>
      <c r="L82" s="9">
        <f t="shared" si="18"/>
        <v>676</v>
      </c>
      <c r="M82" s="9">
        <f t="shared" si="18"/>
        <v>643</v>
      </c>
      <c r="N82" s="5">
        <f t="shared" si="21"/>
        <v>2.0661654135338345</v>
      </c>
      <c r="O82" s="11">
        <f t="shared" si="25"/>
        <v>681.3180451127813</v>
      </c>
      <c r="P82" s="5">
        <f t="shared" si="22"/>
        <v>99.17293233082708</v>
      </c>
      <c r="Q82" s="9">
        <f t="shared" si="23"/>
        <v>0</v>
      </c>
      <c r="R82" s="9">
        <f t="shared" si="24"/>
        <v>4</v>
      </c>
    </row>
    <row r="83" spans="1:18" ht="15">
      <c r="A83" s="17">
        <v>32826</v>
      </c>
      <c r="B83"/>
      <c r="C83"/>
      <c r="D83" s="12">
        <v>1</v>
      </c>
      <c r="E83" s="12">
        <v>1</v>
      </c>
      <c r="F83"/>
      <c r="G83" s="12">
        <v>1</v>
      </c>
      <c r="H83" s="12">
        <v>1</v>
      </c>
      <c r="I83"/>
      <c r="J83" s="9">
        <f t="shared" si="19"/>
        <v>2</v>
      </c>
      <c r="K83" s="9">
        <f t="shared" si="20"/>
        <v>0</v>
      </c>
      <c r="L83" s="9">
        <f t="shared" si="18"/>
        <v>678</v>
      </c>
      <c r="M83" s="9">
        <f t="shared" si="18"/>
        <v>643</v>
      </c>
      <c r="N83" s="5">
        <f t="shared" si="21"/>
        <v>1.0330827067669173</v>
      </c>
      <c r="O83" s="11">
        <f t="shared" si="25"/>
        <v>682.3511278195482</v>
      </c>
      <c r="P83" s="5">
        <f t="shared" si="22"/>
        <v>99.3233082706767</v>
      </c>
      <c r="Q83" s="9">
        <f t="shared" si="23"/>
        <v>1</v>
      </c>
      <c r="R83" s="9">
        <f t="shared" si="24"/>
        <v>3</v>
      </c>
    </row>
    <row r="84" spans="1:18" ht="15">
      <c r="A84" s="17">
        <v>32827</v>
      </c>
      <c r="B84"/>
      <c r="C84"/>
      <c r="D84" s="12">
        <v>3</v>
      </c>
      <c r="E84"/>
      <c r="F84"/>
      <c r="G84"/>
      <c r="H84"/>
      <c r="I84" s="12">
        <v>1</v>
      </c>
      <c r="J84" s="9">
        <f t="shared" si="19"/>
        <v>3</v>
      </c>
      <c r="K84" s="9">
        <f t="shared" si="20"/>
        <v>1</v>
      </c>
      <c r="L84" s="9">
        <f t="shared" si="18"/>
        <v>681</v>
      </c>
      <c r="M84" s="9">
        <f t="shared" si="18"/>
        <v>644</v>
      </c>
      <c r="N84" s="5">
        <f t="shared" si="21"/>
        <v>2.0661654135338345</v>
      </c>
      <c r="O84" s="11">
        <f t="shared" si="25"/>
        <v>684.417293233082</v>
      </c>
      <c r="P84" s="5">
        <f t="shared" si="22"/>
        <v>99.62406015037595</v>
      </c>
      <c r="Q84" s="9">
        <f t="shared" si="23"/>
        <v>0</v>
      </c>
      <c r="R84" s="9">
        <f t="shared" si="24"/>
        <v>4</v>
      </c>
    </row>
    <row r="85" spans="1:18" ht="15">
      <c r="A85" s="17">
        <v>32828</v>
      </c>
      <c r="B85"/>
      <c r="C85"/>
      <c r="D85"/>
      <c r="E85"/>
      <c r="F85"/>
      <c r="G85" s="12">
        <v>1</v>
      </c>
      <c r="H85"/>
      <c r="I85"/>
      <c r="J85" s="9">
        <f t="shared" si="19"/>
        <v>0</v>
      </c>
      <c r="K85" s="9">
        <f t="shared" si="20"/>
        <v>-1</v>
      </c>
      <c r="L85" s="9">
        <f aca="true" t="shared" si="26" ref="L85:M101">L84+J85</f>
        <v>681</v>
      </c>
      <c r="M85" s="9">
        <f t="shared" si="26"/>
        <v>643</v>
      </c>
      <c r="N85" s="5">
        <f t="shared" si="21"/>
        <v>-0.5165413533834586</v>
      </c>
      <c r="O85" s="11">
        <f t="shared" si="25"/>
        <v>683.9007518796985</v>
      </c>
      <c r="P85" s="5">
        <f t="shared" si="22"/>
        <v>99.54887218045114</v>
      </c>
      <c r="Q85" s="9">
        <f t="shared" si="23"/>
        <v>1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681</v>
      </c>
      <c r="M86" s="9">
        <f t="shared" si="26"/>
        <v>643</v>
      </c>
      <c r="N86" s="5">
        <f t="shared" si="21"/>
        <v>0</v>
      </c>
      <c r="O86" s="11">
        <f t="shared" si="25"/>
        <v>683.9007518796985</v>
      </c>
      <c r="P86" s="5">
        <f t="shared" si="22"/>
        <v>99.54887218045114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 s="12">
        <v>1</v>
      </c>
      <c r="E87" s="12">
        <v>2</v>
      </c>
      <c r="F87" s="12">
        <v>1</v>
      </c>
      <c r="G87"/>
      <c r="H87"/>
      <c r="I87" s="12">
        <v>1</v>
      </c>
      <c r="J87" s="9">
        <f t="shared" si="19"/>
        <v>3</v>
      </c>
      <c r="K87" s="9">
        <f t="shared" si="20"/>
        <v>0</v>
      </c>
      <c r="L87" s="9">
        <f t="shared" si="26"/>
        <v>684</v>
      </c>
      <c r="M87" s="9">
        <f t="shared" si="26"/>
        <v>643</v>
      </c>
      <c r="N87" s="5">
        <f t="shared" si="21"/>
        <v>1.549624060150376</v>
      </c>
      <c r="O87" s="11">
        <f t="shared" si="25"/>
        <v>685.4503759398489</v>
      </c>
      <c r="P87" s="5">
        <f t="shared" si="22"/>
        <v>99.77443609022558</v>
      </c>
      <c r="Q87" s="9">
        <f t="shared" si="23"/>
        <v>1</v>
      </c>
      <c r="R87" s="9">
        <f t="shared" si="24"/>
        <v>4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684</v>
      </c>
      <c r="M88" s="9">
        <f t="shared" si="26"/>
        <v>643</v>
      </c>
      <c r="N88" s="5">
        <f t="shared" si="21"/>
        <v>0</v>
      </c>
      <c r="O88" s="11">
        <f t="shared" si="25"/>
        <v>685.4503759398489</v>
      </c>
      <c r="P88" s="5">
        <f t="shared" si="22"/>
        <v>99.77443609022558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684</v>
      </c>
      <c r="M89" s="9">
        <f t="shared" si="26"/>
        <v>643</v>
      </c>
      <c r="N89" s="5">
        <f t="shared" si="21"/>
        <v>0</v>
      </c>
      <c r="O89" s="11">
        <f t="shared" si="25"/>
        <v>685.4503759398489</v>
      </c>
      <c r="P89" s="5">
        <f t="shared" si="22"/>
        <v>99.77443609022558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684</v>
      </c>
      <c r="M90" s="9">
        <f t="shared" si="26"/>
        <v>643</v>
      </c>
      <c r="N90" s="5">
        <f t="shared" si="21"/>
        <v>0</v>
      </c>
      <c r="O90" s="11">
        <f t="shared" si="25"/>
        <v>685.4503759398489</v>
      </c>
      <c r="P90" s="5">
        <f t="shared" si="22"/>
        <v>99.77443609022558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 s="12">
        <v>1</v>
      </c>
      <c r="C91"/>
      <c r="D91"/>
      <c r="E91" s="12">
        <v>1</v>
      </c>
      <c r="F91"/>
      <c r="G91"/>
      <c r="H91" s="12">
        <v>1</v>
      </c>
      <c r="I91"/>
      <c r="J91" s="9">
        <f t="shared" si="19"/>
        <v>0</v>
      </c>
      <c r="K91" s="9">
        <f t="shared" si="20"/>
        <v>1</v>
      </c>
      <c r="L91" s="9">
        <f t="shared" si="26"/>
        <v>684</v>
      </c>
      <c r="M91" s="9">
        <f t="shared" si="26"/>
        <v>644</v>
      </c>
      <c r="N91" s="5">
        <f t="shared" si="21"/>
        <v>0.5165413533834586</v>
      </c>
      <c r="O91" s="11">
        <f t="shared" si="25"/>
        <v>685.9669172932323</v>
      </c>
      <c r="P91" s="5">
        <f t="shared" si="22"/>
        <v>99.84962406015038</v>
      </c>
      <c r="Q91" s="9">
        <f t="shared" si="23"/>
        <v>1</v>
      </c>
      <c r="R91" s="9">
        <f t="shared" si="24"/>
        <v>2</v>
      </c>
    </row>
    <row r="92" spans="1:18" ht="15">
      <c r="A92" s="17">
        <v>32835</v>
      </c>
      <c r="B92"/>
      <c r="C92"/>
      <c r="D92"/>
      <c r="E92"/>
      <c r="F92"/>
      <c r="G92" s="12">
        <v>1</v>
      </c>
      <c r="H92"/>
      <c r="I92"/>
      <c r="J92" s="9">
        <f t="shared" si="19"/>
        <v>0</v>
      </c>
      <c r="K92" s="9">
        <f t="shared" si="20"/>
        <v>-1</v>
      </c>
      <c r="L92" s="9">
        <f t="shared" si="26"/>
        <v>684</v>
      </c>
      <c r="M92" s="9">
        <f t="shared" si="26"/>
        <v>643</v>
      </c>
      <c r="N92" s="5">
        <f t="shared" si="21"/>
        <v>-0.5165413533834586</v>
      </c>
      <c r="O92" s="11">
        <f t="shared" si="25"/>
        <v>685.4503759398489</v>
      </c>
      <c r="P92" s="5">
        <f t="shared" si="22"/>
        <v>99.77443609022558</v>
      </c>
      <c r="Q92" s="9">
        <f t="shared" si="23"/>
        <v>1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684</v>
      </c>
      <c r="M93" s="9">
        <f t="shared" si="26"/>
        <v>643</v>
      </c>
      <c r="N93" s="5">
        <f t="shared" si="21"/>
        <v>0</v>
      </c>
      <c r="O93" s="11">
        <f t="shared" si="25"/>
        <v>685.4503759398489</v>
      </c>
      <c r="P93" s="5">
        <f t="shared" si="22"/>
        <v>99.77443609022558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>
        <v>1</v>
      </c>
      <c r="E94"/>
      <c r="F94"/>
      <c r="G94" s="12">
        <v>1</v>
      </c>
      <c r="H94"/>
      <c r="I94"/>
      <c r="J94" s="9">
        <f t="shared" si="19"/>
        <v>1</v>
      </c>
      <c r="K94" s="9">
        <f t="shared" si="20"/>
        <v>-1</v>
      </c>
      <c r="L94" s="9">
        <f t="shared" si="26"/>
        <v>685</v>
      </c>
      <c r="M94" s="9">
        <f t="shared" si="26"/>
        <v>642</v>
      </c>
      <c r="N94" s="5">
        <f t="shared" si="21"/>
        <v>0</v>
      </c>
      <c r="O94" s="11">
        <f t="shared" si="25"/>
        <v>685.4503759398489</v>
      </c>
      <c r="P94" s="5">
        <f t="shared" si="22"/>
        <v>99.77443609022558</v>
      </c>
      <c r="Q94" s="9">
        <f t="shared" si="23"/>
        <v>1</v>
      </c>
      <c r="R94" s="9">
        <f t="shared" si="24"/>
        <v>1</v>
      </c>
    </row>
    <row r="95" spans="1:19" ht="15">
      <c r="A95" s="17">
        <v>32838</v>
      </c>
      <c r="B95" s="12">
        <v>1</v>
      </c>
      <c r="C95"/>
      <c r="D95"/>
      <c r="E95"/>
      <c r="F95"/>
      <c r="G95" s="12">
        <v>1</v>
      </c>
      <c r="H95"/>
      <c r="I95"/>
      <c r="J95" s="9">
        <f t="shared" si="19"/>
        <v>-1</v>
      </c>
      <c r="K95" s="9">
        <f t="shared" si="20"/>
        <v>-1</v>
      </c>
      <c r="L95" s="9">
        <f t="shared" si="26"/>
        <v>684</v>
      </c>
      <c r="M95" s="9">
        <f t="shared" si="26"/>
        <v>641</v>
      </c>
      <c r="N95" s="5">
        <f t="shared" si="21"/>
        <v>-1.0330827067669173</v>
      </c>
      <c r="O95" s="11">
        <f t="shared" si="25"/>
        <v>684.417293233082</v>
      </c>
      <c r="P95" s="5">
        <f t="shared" si="22"/>
        <v>99.62406015037595</v>
      </c>
      <c r="Q95" s="9">
        <f t="shared" si="23"/>
        <v>2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 s="12">
        <v>2</v>
      </c>
      <c r="F96" s="12">
        <v>1</v>
      </c>
      <c r="G96"/>
      <c r="H96" s="12">
        <v>1</v>
      </c>
      <c r="I96"/>
      <c r="J96" s="9">
        <f t="shared" si="19"/>
        <v>2</v>
      </c>
      <c r="K96" s="9">
        <f t="shared" si="20"/>
        <v>0</v>
      </c>
      <c r="L96" s="9">
        <f t="shared" si="26"/>
        <v>686</v>
      </c>
      <c r="M96" s="9">
        <f t="shared" si="26"/>
        <v>641</v>
      </c>
      <c r="N96" s="5">
        <f t="shared" si="21"/>
        <v>1.0330827067669173</v>
      </c>
      <c r="O96" s="11">
        <f t="shared" si="25"/>
        <v>685.4503759398489</v>
      </c>
      <c r="P96" s="5">
        <f t="shared" si="22"/>
        <v>99.77443609022558</v>
      </c>
      <c r="Q96" s="9">
        <f t="shared" si="23"/>
        <v>1</v>
      </c>
      <c r="R96" s="9">
        <f t="shared" si="24"/>
        <v>3</v>
      </c>
    </row>
    <row r="97" spans="1:18" ht="15">
      <c r="A97" s="17">
        <v>32840</v>
      </c>
      <c r="B97"/>
      <c r="C97"/>
      <c r="D97"/>
      <c r="E97" s="12">
        <v>1</v>
      </c>
      <c r="F97"/>
      <c r="G97" s="12">
        <v>1</v>
      </c>
      <c r="H97" s="12">
        <v>1</v>
      </c>
      <c r="I97" s="12">
        <v>2</v>
      </c>
      <c r="J97" s="9">
        <f t="shared" si="19"/>
        <v>1</v>
      </c>
      <c r="K97" s="9">
        <f t="shared" si="20"/>
        <v>2</v>
      </c>
      <c r="L97" s="9">
        <f t="shared" si="26"/>
        <v>687</v>
      </c>
      <c r="M97" s="9">
        <f t="shared" si="26"/>
        <v>643</v>
      </c>
      <c r="N97" s="5">
        <f t="shared" si="21"/>
        <v>1.549624060150376</v>
      </c>
      <c r="O97" s="11">
        <f t="shared" si="25"/>
        <v>686.9999999999992</v>
      </c>
      <c r="P97" s="5">
        <f t="shared" si="22"/>
        <v>100.00000000000001</v>
      </c>
      <c r="Q97" s="9">
        <f t="shared" si="23"/>
        <v>1</v>
      </c>
      <c r="R97" s="9">
        <f t="shared" si="24"/>
        <v>4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687</v>
      </c>
      <c r="M98" s="9">
        <f t="shared" si="26"/>
        <v>643</v>
      </c>
      <c r="N98" s="5">
        <f t="shared" si="21"/>
        <v>0</v>
      </c>
      <c r="O98" s="11">
        <f t="shared" si="25"/>
        <v>686.9999999999992</v>
      </c>
      <c r="P98" s="5">
        <f t="shared" si="22"/>
        <v>100.00000000000001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687</v>
      </c>
      <c r="M99" s="9">
        <f t="shared" si="26"/>
        <v>643</v>
      </c>
      <c r="N99" s="5">
        <f t="shared" si="21"/>
        <v>0</v>
      </c>
      <c r="O99" s="11">
        <f t="shared" si="25"/>
        <v>686.9999999999992</v>
      </c>
      <c r="P99" s="5">
        <f t="shared" si="22"/>
        <v>100.00000000000001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687</v>
      </c>
      <c r="M100" s="9">
        <f t="shared" si="26"/>
        <v>643</v>
      </c>
      <c r="N100" s="5">
        <f t="shared" si="21"/>
        <v>0</v>
      </c>
      <c r="O100" s="11">
        <f t="shared" si="25"/>
        <v>686.9999999999992</v>
      </c>
      <c r="P100" s="5">
        <f t="shared" si="22"/>
        <v>100.00000000000001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687</v>
      </c>
      <c r="M101" s="9">
        <f t="shared" si="26"/>
        <v>643</v>
      </c>
      <c r="N101" s="5">
        <f t="shared" si="21"/>
        <v>0</v>
      </c>
      <c r="O101" s="11">
        <f t="shared" si="25"/>
        <v>686.9999999999992</v>
      </c>
      <c r="P101" s="5">
        <f t="shared" si="22"/>
        <v>100.00000000000001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19</v>
      </c>
      <c r="C103" s="9">
        <f t="shared" si="27"/>
        <v>12</v>
      </c>
      <c r="D103" s="9">
        <f t="shared" si="27"/>
        <v>341</v>
      </c>
      <c r="E103" s="9">
        <f t="shared" si="27"/>
        <v>377</v>
      </c>
      <c r="F103" s="9">
        <f t="shared" si="27"/>
        <v>21</v>
      </c>
      <c r="G103" s="9">
        <f t="shared" si="27"/>
        <v>34</v>
      </c>
      <c r="H103" s="9">
        <f t="shared" si="27"/>
        <v>351</v>
      </c>
      <c r="I103" s="9">
        <f t="shared" si="27"/>
        <v>347</v>
      </c>
      <c r="J103" s="9">
        <f t="shared" si="27"/>
        <v>687</v>
      </c>
      <c r="K103" s="9">
        <f t="shared" si="27"/>
        <v>643</v>
      </c>
      <c r="N103" s="5">
        <f>SUM(N4:N101)</f>
        <v>686.9999999999992</v>
      </c>
      <c r="Q103" s="11">
        <f>SUM(Q4:Q101)</f>
        <v>86</v>
      </c>
      <c r="R103" s="11">
        <f>SUM(R4:R101)</f>
        <v>1416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0">
      <selection activeCell="G97" sqref="G9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3751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3579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 s="12">
        <v>1</v>
      </c>
      <c r="G4" s="12">
        <v>1</v>
      </c>
      <c r="H4" s="12">
        <v>3</v>
      </c>
      <c r="I4" s="12">
        <v>1</v>
      </c>
      <c r="J4" s="9">
        <f aca="true" t="shared" si="0" ref="J4:J35">-B4-C4+D4+E4</f>
        <v>0</v>
      </c>
      <c r="K4" s="9">
        <f aca="true" t="shared" si="1" ref="K4:K35">-F4-G4+H4+I4</f>
        <v>2</v>
      </c>
      <c r="L4" s="9">
        <f>J4</f>
        <v>0</v>
      </c>
      <c r="M4" s="9">
        <f>K4</f>
        <v>2</v>
      </c>
      <c r="N4" s="5">
        <f aca="true" t="shared" si="2" ref="N4:N35">(+J4+K4)*($J$103/($J$103+$K$103))</f>
        <v>0.9533389214864487</v>
      </c>
      <c r="O4" s="11">
        <f>N4</f>
        <v>0.9533389214864487</v>
      </c>
      <c r="P4" s="5">
        <f aca="true" t="shared" si="3" ref="P4:P35">O4*100/$N$103</f>
        <v>0.055881531153953605</v>
      </c>
      <c r="Q4" s="9">
        <f aca="true" t="shared" si="4" ref="Q4:Q35">+B4+C4+F4+G4</f>
        <v>2</v>
      </c>
      <c r="R4" s="9">
        <f aca="true" t="shared" si="5" ref="R4:R35">D4+E4+H4+I4</f>
        <v>4</v>
      </c>
      <c r="X4" s="1" t="s">
        <v>33</v>
      </c>
      <c r="Z4" s="11">
        <f>SUM(N4:N10)</f>
        <v>4.290025146689019</v>
      </c>
      <c r="AA4" s="5">
        <f aca="true" t="shared" si="6" ref="AA4:AA17">Z4*100/$Z$18</f>
        <v>0.2514668901927913</v>
      </c>
      <c r="AB4" s="11">
        <f>SUM(Q4:Q10)+SUM(R4:R10)</f>
        <v>35</v>
      </c>
      <c r="AC4" s="11">
        <f>100*SUM(R4:R10)/AB4</f>
        <v>62.857142857142854</v>
      </c>
    </row>
    <row r="5" spans="1:29" ht="15">
      <c r="A5" s="17">
        <v>32748</v>
      </c>
      <c r="B5"/>
      <c r="C5"/>
      <c r="D5"/>
      <c r="E5"/>
      <c r="F5" s="12">
        <v>1</v>
      </c>
      <c r="G5"/>
      <c r="H5"/>
      <c r="I5"/>
      <c r="J5" s="9">
        <f t="shared" si="0"/>
        <v>0</v>
      </c>
      <c r="K5" s="9">
        <f t="shared" si="1"/>
        <v>-1</v>
      </c>
      <c r="L5" s="9">
        <f aca="true" t="shared" si="7" ref="L5:M24">L4+J5</f>
        <v>0</v>
      </c>
      <c r="M5" s="9">
        <f t="shared" si="7"/>
        <v>1</v>
      </c>
      <c r="N5" s="5">
        <f t="shared" si="2"/>
        <v>-0.47666946074322436</v>
      </c>
      <c r="O5" s="11">
        <f aca="true" t="shared" si="8" ref="O5:O36">O4+N5</f>
        <v>0.47666946074322436</v>
      </c>
      <c r="P5" s="5">
        <f t="shared" si="3"/>
        <v>0.027940765576976802</v>
      </c>
      <c r="Q5" s="9">
        <f t="shared" si="4"/>
        <v>1</v>
      </c>
      <c r="R5" s="9">
        <f t="shared" si="5"/>
        <v>0</v>
      </c>
      <c r="T5" s="8" t="s">
        <v>38</v>
      </c>
      <c r="V5" s="9">
        <f>R103</f>
        <v>3665</v>
      </c>
      <c r="W5"/>
      <c r="X5"/>
      <c r="Y5" s="1" t="s">
        <v>39</v>
      </c>
      <c r="Z5" s="11">
        <f>SUM(N11:N17)</f>
        <v>24.786811958647668</v>
      </c>
      <c r="AA5" s="5">
        <f t="shared" si="6"/>
        <v>1.452919810002794</v>
      </c>
      <c r="AB5" s="11">
        <f>SUM(Q11:Q17)+SUM(R11:R17)</f>
        <v>66</v>
      </c>
      <c r="AC5" s="11">
        <f>100*SUM(R11:R17)/AB5</f>
        <v>89.39393939393939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1</v>
      </c>
      <c r="N6" s="5">
        <f t="shared" si="2"/>
        <v>0</v>
      </c>
      <c r="O6" s="11">
        <f t="shared" si="8"/>
        <v>0.47666946074322436</v>
      </c>
      <c r="P6" s="5">
        <f t="shared" si="3"/>
        <v>0.027940765576976802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86</v>
      </c>
      <c r="W6"/>
      <c r="X6" s="1" t="s">
        <v>41</v>
      </c>
      <c r="Z6" s="11">
        <f>SUM(N18:N24)</f>
        <v>115.8306789606035</v>
      </c>
      <c r="AA6" s="5">
        <f t="shared" si="6"/>
        <v>6.789606035205364</v>
      </c>
      <c r="AB6" s="11">
        <f>SUM(Q18:Q24)+SUM(R18:R24)</f>
        <v>257</v>
      </c>
      <c r="AC6" s="11">
        <f>100*SUM(R18:R24)/AB6</f>
        <v>97.27626459143968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0.47666946074322436</v>
      </c>
      <c r="P7" s="5">
        <f t="shared" si="3"/>
        <v>0.027940765576976802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97.70727805918422</v>
      </c>
      <c r="W7"/>
      <c r="Y7" s="1" t="s">
        <v>43</v>
      </c>
      <c r="Z7" s="11">
        <f>SUM(N25:N31)</f>
        <v>228.3246716960045</v>
      </c>
      <c r="AA7" s="5">
        <f t="shared" si="6"/>
        <v>13.383626711371893</v>
      </c>
      <c r="AB7" s="11">
        <f>SUM(Q25:Q31)+SUM(R25:R31)</f>
        <v>483</v>
      </c>
      <c r="AC7" s="11">
        <f>100*SUM(R25:R31)/AB7</f>
        <v>99.58592132505176</v>
      </c>
    </row>
    <row r="8" spans="1:29" ht="15">
      <c r="A8" s="17">
        <v>32751</v>
      </c>
      <c r="B8" s="12">
        <v>2</v>
      </c>
      <c r="C8" s="12">
        <v>1</v>
      </c>
      <c r="D8"/>
      <c r="E8" s="12">
        <v>1</v>
      </c>
      <c r="F8" s="12">
        <v>1</v>
      </c>
      <c r="G8" s="12">
        <v>2</v>
      </c>
      <c r="H8" s="12">
        <v>3</v>
      </c>
      <c r="I8" s="12">
        <v>1</v>
      </c>
      <c r="J8" s="9">
        <f t="shared" si="0"/>
        <v>-2</v>
      </c>
      <c r="K8" s="9">
        <f t="shared" si="1"/>
        <v>1</v>
      </c>
      <c r="L8" s="9">
        <f t="shared" si="7"/>
        <v>-2</v>
      </c>
      <c r="M8" s="9">
        <f t="shared" si="7"/>
        <v>2</v>
      </c>
      <c r="N8" s="5">
        <f t="shared" si="2"/>
        <v>-0.47666946074322436</v>
      </c>
      <c r="O8" s="11">
        <f t="shared" si="8"/>
        <v>0</v>
      </c>
      <c r="P8" s="5">
        <f t="shared" si="3"/>
        <v>0</v>
      </c>
      <c r="Q8" s="9">
        <f t="shared" si="4"/>
        <v>6</v>
      </c>
      <c r="R8" s="9">
        <f t="shared" si="5"/>
        <v>5</v>
      </c>
      <c r="W8"/>
      <c r="X8" s="1" t="s">
        <v>44</v>
      </c>
      <c r="Z8" s="11">
        <f>SUM(N32:N38)</f>
        <v>460.4626990779547</v>
      </c>
      <c r="AA8" s="5">
        <f t="shared" si="6"/>
        <v>26.990779547359594</v>
      </c>
      <c r="AB8" s="11">
        <f>SUM(Q32:Q38)+SUM(R32:R38)</f>
        <v>978</v>
      </c>
      <c r="AC8" s="11">
        <f>100*SUM(R32:R38)/AB8</f>
        <v>99.38650306748467</v>
      </c>
    </row>
    <row r="9" spans="1:29" ht="15">
      <c r="A9" s="17">
        <v>32752</v>
      </c>
      <c r="B9"/>
      <c r="C9"/>
      <c r="D9" s="12">
        <v>1</v>
      </c>
      <c r="E9"/>
      <c r="F9" s="12">
        <v>1</v>
      </c>
      <c r="G9" s="12">
        <v>1</v>
      </c>
      <c r="H9" s="12">
        <v>2</v>
      </c>
      <c r="I9"/>
      <c r="J9" s="9">
        <f t="shared" si="0"/>
        <v>1</v>
      </c>
      <c r="K9" s="9">
        <f t="shared" si="1"/>
        <v>0</v>
      </c>
      <c r="L9" s="9">
        <f t="shared" si="7"/>
        <v>-1</v>
      </c>
      <c r="M9" s="9">
        <f t="shared" si="7"/>
        <v>2</v>
      </c>
      <c r="N9" s="5">
        <f t="shared" si="2"/>
        <v>0.47666946074322436</v>
      </c>
      <c r="O9" s="11">
        <f t="shared" si="8"/>
        <v>0.47666946074322436</v>
      </c>
      <c r="P9" s="5">
        <f t="shared" si="3"/>
        <v>0.027940765576976802</v>
      </c>
      <c r="Q9" s="9">
        <f t="shared" si="4"/>
        <v>2</v>
      </c>
      <c r="R9" s="9">
        <f t="shared" si="5"/>
        <v>3</v>
      </c>
      <c r="T9" s="8" t="s">
        <v>45</v>
      </c>
      <c r="V9" s="5"/>
      <c r="W9"/>
      <c r="Y9" s="1" t="s">
        <v>46</v>
      </c>
      <c r="Z9" s="11">
        <f>SUM(N39:N45)</f>
        <v>387.0556021234982</v>
      </c>
      <c r="AA9" s="5">
        <f t="shared" si="6"/>
        <v>22.687901648505168</v>
      </c>
      <c r="AB9" s="11">
        <f>SUM(Q39:Q45)+SUM(R39:R45)</f>
        <v>832</v>
      </c>
      <c r="AC9" s="11">
        <f>100*SUM(R39:R45)/AB9</f>
        <v>98.79807692307692</v>
      </c>
    </row>
    <row r="10" spans="1:29" ht="15">
      <c r="A10" s="17">
        <v>32753</v>
      </c>
      <c r="B10"/>
      <c r="C10" s="12">
        <v>1</v>
      </c>
      <c r="D10" s="12">
        <v>2</v>
      </c>
      <c r="E10" s="12">
        <v>2</v>
      </c>
      <c r="F10"/>
      <c r="G10" s="12">
        <v>1</v>
      </c>
      <c r="H10" s="12">
        <v>1</v>
      </c>
      <c r="I10" s="12">
        <v>5</v>
      </c>
      <c r="J10" s="9">
        <f t="shared" si="0"/>
        <v>3</v>
      </c>
      <c r="K10" s="9">
        <f t="shared" si="1"/>
        <v>5</v>
      </c>
      <c r="L10" s="9">
        <f t="shared" si="7"/>
        <v>2</v>
      </c>
      <c r="M10" s="9">
        <f t="shared" si="7"/>
        <v>7</v>
      </c>
      <c r="N10" s="5">
        <f t="shared" si="2"/>
        <v>3.813355685945795</v>
      </c>
      <c r="O10" s="11">
        <f t="shared" si="8"/>
        <v>4.290025146689019</v>
      </c>
      <c r="P10" s="5">
        <f t="shared" si="3"/>
        <v>0.2514668901927912</v>
      </c>
      <c r="Q10" s="9">
        <f t="shared" si="4"/>
        <v>2</v>
      </c>
      <c r="R10" s="9">
        <f t="shared" si="5"/>
        <v>10</v>
      </c>
      <c r="U10" s="8" t="s">
        <v>4</v>
      </c>
      <c r="V10" s="5">
        <f>100*(+E103/(E103+D103))</f>
        <v>54.22453703703704</v>
      </c>
      <c r="W10"/>
      <c r="X10" s="8" t="s">
        <v>47</v>
      </c>
      <c r="Z10" s="11">
        <f>SUM(N46:N52)</f>
        <v>260.73819502654374</v>
      </c>
      <c r="AA10" s="5">
        <f t="shared" si="6"/>
        <v>15.283598770606314</v>
      </c>
      <c r="AB10" s="11">
        <f>SUM(Q46:Q52)+SUM(R46:R52)</f>
        <v>575</v>
      </c>
      <c r="AC10" s="11">
        <f>100*SUM(R46:R52)/AB10</f>
        <v>97.56521739130434</v>
      </c>
    </row>
    <row r="11" spans="1:29" ht="15">
      <c r="A11" s="17">
        <v>32754</v>
      </c>
      <c r="B11"/>
      <c r="C11"/>
      <c r="D11" s="12">
        <v>1</v>
      </c>
      <c r="E11" s="12">
        <v>4</v>
      </c>
      <c r="F11" s="12">
        <v>1</v>
      </c>
      <c r="G11" s="12">
        <v>1</v>
      </c>
      <c r="H11"/>
      <c r="I11" s="12">
        <v>2</v>
      </c>
      <c r="J11" s="9">
        <f t="shared" si="0"/>
        <v>5</v>
      </c>
      <c r="K11" s="9">
        <f t="shared" si="1"/>
        <v>0</v>
      </c>
      <c r="L11" s="9">
        <f t="shared" si="7"/>
        <v>7</v>
      </c>
      <c r="M11" s="9">
        <f t="shared" si="7"/>
        <v>7</v>
      </c>
      <c r="N11" s="5">
        <f t="shared" si="2"/>
        <v>2.3833473037161217</v>
      </c>
      <c r="O11" s="11">
        <f t="shared" si="8"/>
        <v>6.673372450405141</v>
      </c>
      <c r="P11" s="5">
        <f t="shared" si="3"/>
        <v>0.3911707180776753</v>
      </c>
      <c r="Q11" s="9">
        <f t="shared" si="4"/>
        <v>2</v>
      </c>
      <c r="R11" s="9">
        <f t="shared" si="5"/>
        <v>7</v>
      </c>
      <c r="S11" s="8" t="s">
        <v>48</v>
      </c>
      <c r="U11" s="8" t="s">
        <v>5</v>
      </c>
      <c r="V11" s="5">
        <f>100*(+I103/(I103+H103))</f>
        <v>46.87661331956634</v>
      </c>
      <c r="W11"/>
      <c r="Y11" s="8" t="s">
        <v>49</v>
      </c>
      <c r="Z11" s="11">
        <f>SUM(N53:N59)</f>
        <v>74.360435875943</v>
      </c>
      <c r="AA11" s="5">
        <f t="shared" si="6"/>
        <v>4.358759430008382</v>
      </c>
      <c r="AB11" s="11">
        <f>SUM(Q53:Q59)+SUM(R53:R59)</f>
        <v>164</v>
      </c>
      <c r="AC11" s="11">
        <f>100*SUM(R53:R59)/AB11</f>
        <v>97.5609756097561</v>
      </c>
    </row>
    <row r="12" spans="1:29" ht="15">
      <c r="A12" s="17">
        <v>32755</v>
      </c>
      <c r="B12"/>
      <c r="C12"/>
      <c r="D12" s="12">
        <v>3</v>
      </c>
      <c r="E12" s="12">
        <v>1</v>
      </c>
      <c r="F12" s="12">
        <v>1</v>
      </c>
      <c r="G12"/>
      <c r="H12" s="12">
        <v>2</v>
      </c>
      <c r="I12"/>
      <c r="J12" s="9">
        <f t="shared" si="0"/>
        <v>4</v>
      </c>
      <c r="K12" s="9">
        <f t="shared" si="1"/>
        <v>1</v>
      </c>
      <c r="L12" s="9">
        <f t="shared" si="7"/>
        <v>11</v>
      </c>
      <c r="M12" s="9">
        <f t="shared" si="7"/>
        <v>8</v>
      </c>
      <c r="N12" s="5">
        <f t="shared" si="2"/>
        <v>2.3833473037161217</v>
      </c>
      <c r="O12" s="11">
        <f t="shared" si="8"/>
        <v>9.056719754121263</v>
      </c>
      <c r="P12" s="5">
        <f t="shared" si="3"/>
        <v>0.5308745459625592</v>
      </c>
      <c r="Q12" s="9">
        <f t="shared" si="4"/>
        <v>1</v>
      </c>
      <c r="R12" s="9">
        <f t="shared" si="5"/>
        <v>6</v>
      </c>
      <c r="U12" s="8" t="s">
        <v>50</v>
      </c>
      <c r="V12" s="5">
        <f>100*((E103+I103)/(E103+D103+I103+H103))</f>
        <v>50.34106412005457</v>
      </c>
      <c r="W12"/>
      <c r="X12" s="8" t="s">
        <v>51</v>
      </c>
      <c r="Z12" s="11">
        <f>SUM(N60:N66)</f>
        <v>49.096954456552105</v>
      </c>
      <c r="AA12" s="5">
        <f t="shared" si="6"/>
        <v>2.877898854428611</v>
      </c>
      <c r="AB12" s="11">
        <f>SUM(Q60:Q66)+SUM(R60:R66)</f>
        <v>115</v>
      </c>
      <c r="AC12" s="11">
        <f>100*SUM(R60:R66)/AB12</f>
        <v>94.78260869565217</v>
      </c>
    </row>
    <row r="13" spans="1:29" ht="15">
      <c r="A13" s="17">
        <v>32756</v>
      </c>
      <c r="B13" s="12">
        <v>1</v>
      </c>
      <c r="C13"/>
      <c r="D13" s="12">
        <v>3</v>
      </c>
      <c r="E13"/>
      <c r="F13" s="12">
        <v>1</v>
      </c>
      <c r="G13"/>
      <c r="H13" s="12">
        <v>1</v>
      </c>
      <c r="I13" s="12">
        <v>2</v>
      </c>
      <c r="J13" s="9">
        <f t="shared" si="0"/>
        <v>2</v>
      </c>
      <c r="K13" s="9">
        <f t="shared" si="1"/>
        <v>2</v>
      </c>
      <c r="L13" s="9">
        <f t="shared" si="7"/>
        <v>13</v>
      </c>
      <c r="M13" s="9">
        <f t="shared" si="7"/>
        <v>10</v>
      </c>
      <c r="N13" s="5">
        <f t="shared" si="2"/>
        <v>1.9066778429728974</v>
      </c>
      <c r="O13" s="11">
        <f t="shared" si="8"/>
        <v>10.96339759709416</v>
      </c>
      <c r="P13" s="5">
        <f t="shared" si="3"/>
        <v>0.6426376082704665</v>
      </c>
      <c r="Q13" s="9">
        <f t="shared" si="4"/>
        <v>2</v>
      </c>
      <c r="R13" s="9">
        <f t="shared" si="5"/>
        <v>6</v>
      </c>
      <c r="W13"/>
      <c r="Y13" s="8" t="s">
        <v>52</v>
      </c>
      <c r="Z13" s="11">
        <f>SUM(N67:N73)</f>
        <v>8.580050293378038</v>
      </c>
      <c r="AA13" s="5">
        <f t="shared" si="6"/>
        <v>0.5029337803855826</v>
      </c>
      <c r="AB13" s="11">
        <f>SUM(Q67:Q73)+SUM(R67:R73)</f>
        <v>24</v>
      </c>
      <c r="AC13" s="11">
        <f>100*SUM(R67:R73)/AB13</f>
        <v>87.5</v>
      </c>
    </row>
    <row r="14" spans="1:29" ht="15">
      <c r="A14" s="17">
        <v>32757</v>
      </c>
      <c r="B14"/>
      <c r="C14"/>
      <c r="D14"/>
      <c r="E14" s="12">
        <v>5</v>
      </c>
      <c r="F14"/>
      <c r="G14"/>
      <c r="H14" s="12">
        <v>3</v>
      </c>
      <c r="I14" s="12">
        <v>2</v>
      </c>
      <c r="J14" s="9">
        <f t="shared" si="0"/>
        <v>5</v>
      </c>
      <c r="K14" s="9">
        <f t="shared" si="1"/>
        <v>5</v>
      </c>
      <c r="L14" s="9">
        <f t="shared" si="7"/>
        <v>18</v>
      </c>
      <c r="M14" s="9">
        <f t="shared" si="7"/>
        <v>15</v>
      </c>
      <c r="N14" s="5">
        <f t="shared" si="2"/>
        <v>4.766694607432243</v>
      </c>
      <c r="O14" s="11">
        <f t="shared" si="8"/>
        <v>15.730092204526404</v>
      </c>
      <c r="P14" s="5">
        <f t="shared" si="3"/>
        <v>0.9220452640402345</v>
      </c>
      <c r="Q14" s="9">
        <f t="shared" si="4"/>
        <v>0</v>
      </c>
      <c r="R14" s="9">
        <f t="shared" si="5"/>
        <v>10</v>
      </c>
      <c r="T14" s="8"/>
      <c r="W14"/>
      <c r="X14" s="8" t="s">
        <v>53</v>
      </c>
      <c r="Z14" s="11">
        <f>SUM(N74:N80)</f>
        <v>67.68706342553786</v>
      </c>
      <c r="AA14" s="5">
        <f t="shared" si="6"/>
        <v>3.9675887119307065</v>
      </c>
      <c r="AB14" s="11">
        <f>SUM(Q74:Q80)+SUM(R74:R80)</f>
        <v>164</v>
      </c>
      <c r="AC14" s="11">
        <f>100*SUM(R74:R80)/AB14</f>
        <v>93.29268292682927</v>
      </c>
    </row>
    <row r="15" spans="1:29" ht="15">
      <c r="A15" s="17">
        <v>32758</v>
      </c>
      <c r="B15"/>
      <c r="C15"/>
      <c r="D15"/>
      <c r="E15" s="12">
        <v>2</v>
      </c>
      <c r="F15"/>
      <c r="G15"/>
      <c r="H15" s="12">
        <v>3</v>
      </c>
      <c r="I15" s="12">
        <v>4</v>
      </c>
      <c r="J15" s="9">
        <f t="shared" si="0"/>
        <v>2</v>
      </c>
      <c r="K15" s="9">
        <f t="shared" si="1"/>
        <v>7</v>
      </c>
      <c r="L15" s="9">
        <f t="shared" si="7"/>
        <v>20</v>
      </c>
      <c r="M15" s="9">
        <f t="shared" si="7"/>
        <v>22</v>
      </c>
      <c r="N15" s="5">
        <f t="shared" si="2"/>
        <v>4.290025146689019</v>
      </c>
      <c r="O15" s="11">
        <f t="shared" si="8"/>
        <v>20.020117351215422</v>
      </c>
      <c r="P15" s="5">
        <f t="shared" si="3"/>
        <v>1.1735121542330256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15.25342274378318</v>
      </c>
      <c r="AA15" s="5">
        <f t="shared" si="6"/>
        <v>0.8941044984632579</v>
      </c>
      <c r="AB15" s="11">
        <f>SUM(Q81:Q87)+SUM(R81:R87)</f>
        <v>34</v>
      </c>
      <c r="AC15" s="11">
        <f>100*SUM(R81:R87)/AB15</f>
        <v>97.05882352941177</v>
      </c>
    </row>
    <row r="16" spans="1:29" ht="15">
      <c r="A16" s="17">
        <v>32759</v>
      </c>
      <c r="B16"/>
      <c r="C16"/>
      <c r="D16" s="12">
        <v>1</v>
      </c>
      <c r="E16" s="12">
        <v>4</v>
      </c>
      <c r="F16"/>
      <c r="G16" s="12">
        <v>1</v>
      </c>
      <c r="H16" s="12">
        <v>2</v>
      </c>
      <c r="I16" s="12">
        <v>6</v>
      </c>
      <c r="J16" s="9">
        <f t="shared" si="0"/>
        <v>5</v>
      </c>
      <c r="K16" s="9">
        <f t="shared" si="1"/>
        <v>7</v>
      </c>
      <c r="L16" s="9">
        <f t="shared" si="7"/>
        <v>25</v>
      </c>
      <c r="M16" s="9">
        <f t="shared" si="7"/>
        <v>29</v>
      </c>
      <c r="N16" s="5">
        <f t="shared" si="2"/>
        <v>5.720033528918693</v>
      </c>
      <c r="O16" s="11">
        <f t="shared" si="8"/>
        <v>25.740150880134117</v>
      </c>
      <c r="P16" s="5">
        <f t="shared" si="3"/>
        <v>1.5088013411567474</v>
      </c>
      <c r="Q16" s="9">
        <f t="shared" si="4"/>
        <v>1</v>
      </c>
      <c r="R16" s="9">
        <f t="shared" si="5"/>
        <v>13</v>
      </c>
      <c r="X16" s="8" t="s">
        <v>55</v>
      </c>
      <c r="Z16" s="11">
        <f>SUM(N88:N94)</f>
        <v>7.62671137189159</v>
      </c>
      <c r="AA16" s="5">
        <f t="shared" si="6"/>
        <v>0.44705224923162895</v>
      </c>
      <c r="AB16" s="11">
        <f>SUM(Q88:Q94)+SUM(R88:R94)</f>
        <v>18</v>
      </c>
      <c r="AC16" s="11">
        <f>100*SUM(R88:R94)/AB16</f>
        <v>94.44444444444444</v>
      </c>
    </row>
    <row r="17" spans="1:29" ht="15">
      <c r="A17" s="17">
        <v>32760</v>
      </c>
      <c r="B17" s="12">
        <v>1</v>
      </c>
      <c r="C17"/>
      <c r="D17" s="12">
        <v>1</v>
      </c>
      <c r="E17" s="12">
        <v>1</v>
      </c>
      <c r="F17"/>
      <c r="G17"/>
      <c r="H17" s="12">
        <v>2</v>
      </c>
      <c r="I17" s="12">
        <v>4</v>
      </c>
      <c r="J17" s="9">
        <f t="shared" si="0"/>
        <v>1</v>
      </c>
      <c r="K17" s="9">
        <f t="shared" si="1"/>
        <v>6</v>
      </c>
      <c r="L17" s="9">
        <f t="shared" si="7"/>
        <v>26</v>
      </c>
      <c r="M17" s="9">
        <f t="shared" si="7"/>
        <v>35</v>
      </c>
      <c r="N17" s="5">
        <f t="shared" si="2"/>
        <v>3.3366862252025706</v>
      </c>
      <c r="O17" s="11">
        <f t="shared" si="8"/>
        <v>29.076837105336686</v>
      </c>
      <c r="P17" s="5">
        <f t="shared" si="3"/>
        <v>1.7043867001955848</v>
      </c>
      <c r="Q17" s="9">
        <f t="shared" si="4"/>
        <v>1</v>
      </c>
      <c r="R17" s="9">
        <f t="shared" si="5"/>
        <v>8</v>
      </c>
      <c r="T17" s="8"/>
      <c r="X17"/>
      <c r="Y17" s="8" t="s">
        <v>56</v>
      </c>
      <c r="Z17" s="11">
        <f>SUM(N95:N101)</f>
        <v>1.9066778429728974</v>
      </c>
      <c r="AA17" s="5">
        <f t="shared" si="6"/>
        <v>0.11176306230790724</v>
      </c>
      <c r="AB17" s="11">
        <f>SUM(Q95:Q101)+SUM(R95:R101)</f>
        <v>6</v>
      </c>
      <c r="AC17" s="11">
        <f>100*SUM(R95:R101)/AB17</f>
        <v>83.33333333333333</v>
      </c>
    </row>
    <row r="18" spans="1:27" ht="15">
      <c r="A18" s="17">
        <v>32761</v>
      </c>
      <c r="B18"/>
      <c r="C18"/>
      <c r="D18" s="12">
        <v>5</v>
      </c>
      <c r="E18" s="12">
        <v>10</v>
      </c>
      <c r="F18" s="12">
        <v>1</v>
      </c>
      <c r="G18" s="12">
        <v>3</v>
      </c>
      <c r="H18" s="12">
        <v>8</v>
      </c>
      <c r="I18" s="12">
        <v>4</v>
      </c>
      <c r="J18" s="9">
        <f t="shared" si="0"/>
        <v>15</v>
      </c>
      <c r="K18" s="9">
        <f t="shared" si="1"/>
        <v>8</v>
      </c>
      <c r="L18" s="9">
        <f t="shared" si="7"/>
        <v>41</v>
      </c>
      <c r="M18" s="9">
        <f t="shared" si="7"/>
        <v>43</v>
      </c>
      <c r="N18" s="5">
        <f t="shared" si="2"/>
        <v>10.96339759709416</v>
      </c>
      <c r="O18" s="11">
        <f t="shared" si="8"/>
        <v>40.040234702430844</v>
      </c>
      <c r="P18" s="5">
        <f t="shared" si="3"/>
        <v>2.347024308466051</v>
      </c>
      <c r="Q18" s="9">
        <f t="shared" si="4"/>
        <v>4</v>
      </c>
      <c r="R18" s="9">
        <f t="shared" si="5"/>
        <v>27</v>
      </c>
      <c r="T18" s="8"/>
      <c r="Y18" s="8" t="s">
        <v>57</v>
      </c>
      <c r="Z18" s="9">
        <f>SUM(Z4:Z17)</f>
        <v>1706</v>
      </c>
      <c r="AA18" s="9">
        <f>SUM(AA4:AA17)</f>
        <v>100</v>
      </c>
    </row>
    <row r="19" spans="1:29" ht="15">
      <c r="A19" s="17">
        <v>32762</v>
      </c>
      <c r="B19"/>
      <c r="C19"/>
      <c r="D19" s="12">
        <v>7</v>
      </c>
      <c r="E19" s="12">
        <v>10</v>
      </c>
      <c r="F19"/>
      <c r="G19"/>
      <c r="H19" s="12">
        <v>6</v>
      </c>
      <c r="I19" s="12">
        <v>12</v>
      </c>
      <c r="J19" s="9">
        <f t="shared" si="0"/>
        <v>17</v>
      </c>
      <c r="K19" s="9">
        <f t="shared" si="1"/>
        <v>18</v>
      </c>
      <c r="L19" s="9">
        <f t="shared" si="7"/>
        <v>58</v>
      </c>
      <c r="M19" s="9">
        <f t="shared" si="7"/>
        <v>61</v>
      </c>
      <c r="N19" s="5">
        <f t="shared" si="2"/>
        <v>16.683431126012852</v>
      </c>
      <c r="O19" s="11">
        <f t="shared" si="8"/>
        <v>56.7236658284437</v>
      </c>
      <c r="P19" s="5">
        <f t="shared" si="3"/>
        <v>3.3249511036602395</v>
      </c>
      <c r="Q19" s="9">
        <f t="shared" si="4"/>
        <v>0</v>
      </c>
      <c r="R19" s="9">
        <f t="shared" si="5"/>
        <v>35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3</v>
      </c>
      <c r="E20" s="12">
        <v>16</v>
      </c>
      <c r="F20"/>
      <c r="G20"/>
      <c r="H20" s="12">
        <v>10</v>
      </c>
      <c r="I20" s="12">
        <v>11</v>
      </c>
      <c r="J20" s="9">
        <f t="shared" si="0"/>
        <v>19</v>
      </c>
      <c r="K20" s="9">
        <f t="shared" si="1"/>
        <v>21</v>
      </c>
      <c r="L20" s="9">
        <f t="shared" si="7"/>
        <v>77</v>
      </c>
      <c r="M20" s="9">
        <f t="shared" si="7"/>
        <v>82</v>
      </c>
      <c r="N20" s="5">
        <f t="shared" si="2"/>
        <v>19.066778429728974</v>
      </c>
      <c r="O20" s="11">
        <f t="shared" si="8"/>
        <v>75.79044425817267</v>
      </c>
      <c r="P20" s="5">
        <f t="shared" si="3"/>
        <v>4.442581726739311</v>
      </c>
      <c r="Q20" s="9">
        <f t="shared" si="4"/>
        <v>0</v>
      </c>
      <c r="R20" s="9">
        <f t="shared" si="5"/>
        <v>40</v>
      </c>
      <c r="T20" s="8"/>
    </row>
    <row r="21" spans="1:25" ht="15">
      <c r="A21" s="17">
        <v>32764</v>
      </c>
      <c r="B21"/>
      <c r="C21"/>
      <c r="D21" s="12">
        <v>7</v>
      </c>
      <c r="E21" s="12">
        <v>13</v>
      </c>
      <c r="F21"/>
      <c r="G21"/>
      <c r="H21" s="12">
        <v>9</v>
      </c>
      <c r="I21" s="12">
        <v>7</v>
      </c>
      <c r="J21" s="9">
        <f t="shared" si="0"/>
        <v>20</v>
      </c>
      <c r="K21" s="9">
        <f t="shared" si="1"/>
        <v>16</v>
      </c>
      <c r="L21" s="9">
        <f t="shared" si="7"/>
        <v>97</v>
      </c>
      <c r="M21" s="9">
        <f t="shared" si="7"/>
        <v>98</v>
      </c>
      <c r="N21" s="5">
        <f t="shared" si="2"/>
        <v>17.160100586756077</v>
      </c>
      <c r="O21" s="11">
        <f t="shared" si="8"/>
        <v>92.95054484492874</v>
      </c>
      <c r="P21" s="5">
        <f t="shared" si="3"/>
        <v>5.448449287510475</v>
      </c>
      <c r="Q21" s="9">
        <f t="shared" si="4"/>
        <v>0</v>
      </c>
      <c r="R21" s="9">
        <f t="shared" si="5"/>
        <v>36</v>
      </c>
      <c r="T21" s="8"/>
      <c r="X21"/>
      <c r="Y21"/>
    </row>
    <row r="22" spans="1:25" ht="15">
      <c r="A22" s="17">
        <v>32765</v>
      </c>
      <c r="B22"/>
      <c r="C22"/>
      <c r="D22" s="12">
        <v>5</v>
      </c>
      <c r="E22" s="12">
        <v>6</v>
      </c>
      <c r="F22" s="12">
        <v>1</v>
      </c>
      <c r="G22"/>
      <c r="H22" s="12">
        <v>7</v>
      </c>
      <c r="I22" s="12">
        <v>13</v>
      </c>
      <c r="J22" s="9">
        <f t="shared" si="0"/>
        <v>11</v>
      </c>
      <c r="K22" s="9">
        <f t="shared" si="1"/>
        <v>19</v>
      </c>
      <c r="L22" s="9">
        <f t="shared" si="7"/>
        <v>108</v>
      </c>
      <c r="M22" s="9">
        <f t="shared" si="7"/>
        <v>117</v>
      </c>
      <c r="N22" s="5">
        <f t="shared" si="2"/>
        <v>14.300083822296731</v>
      </c>
      <c r="O22" s="11">
        <f t="shared" si="8"/>
        <v>107.25062866722547</v>
      </c>
      <c r="P22" s="5">
        <f t="shared" si="3"/>
        <v>6.28667225481978</v>
      </c>
      <c r="Q22" s="9">
        <f t="shared" si="4"/>
        <v>1</v>
      </c>
      <c r="R22" s="9">
        <f t="shared" si="5"/>
        <v>31</v>
      </c>
      <c r="X22"/>
      <c r="Y22"/>
    </row>
    <row r="23" spans="1:25" ht="15">
      <c r="A23" s="17">
        <v>32766</v>
      </c>
      <c r="B23" s="12">
        <v>1</v>
      </c>
      <c r="C23" s="12">
        <v>1</v>
      </c>
      <c r="D23" s="12">
        <v>7</v>
      </c>
      <c r="E23" s="12">
        <v>10</v>
      </c>
      <c r="F23"/>
      <c r="G23"/>
      <c r="H23" s="12">
        <v>9</v>
      </c>
      <c r="I23" s="12">
        <v>15</v>
      </c>
      <c r="J23" s="9">
        <f t="shared" si="0"/>
        <v>15</v>
      </c>
      <c r="K23" s="9">
        <f t="shared" si="1"/>
        <v>24</v>
      </c>
      <c r="L23" s="9">
        <f t="shared" si="7"/>
        <v>123</v>
      </c>
      <c r="M23" s="9">
        <f t="shared" si="7"/>
        <v>141</v>
      </c>
      <c r="N23" s="5">
        <f t="shared" si="2"/>
        <v>18.59010896898575</v>
      </c>
      <c r="O23" s="11">
        <f t="shared" si="8"/>
        <v>125.84073763621122</v>
      </c>
      <c r="P23" s="5">
        <f t="shared" si="3"/>
        <v>7.376362112321875</v>
      </c>
      <c r="Q23" s="9">
        <f t="shared" si="4"/>
        <v>2</v>
      </c>
      <c r="R23" s="9">
        <f t="shared" si="5"/>
        <v>41</v>
      </c>
      <c r="T23" s="8"/>
      <c r="X23"/>
      <c r="Y23"/>
    </row>
    <row r="24" spans="1:25" ht="15">
      <c r="A24" s="17">
        <v>32767</v>
      </c>
      <c r="B24"/>
      <c r="C24"/>
      <c r="D24" s="12">
        <v>7</v>
      </c>
      <c r="E24" s="12">
        <v>13</v>
      </c>
      <c r="F24"/>
      <c r="G24"/>
      <c r="H24" s="12">
        <v>7</v>
      </c>
      <c r="I24" s="12">
        <v>13</v>
      </c>
      <c r="J24" s="9">
        <f t="shared" si="0"/>
        <v>20</v>
      </c>
      <c r="K24" s="9">
        <f t="shared" si="1"/>
        <v>20</v>
      </c>
      <c r="L24" s="9">
        <f t="shared" si="7"/>
        <v>143</v>
      </c>
      <c r="M24" s="9">
        <f t="shared" si="7"/>
        <v>161</v>
      </c>
      <c r="N24" s="5">
        <f t="shared" si="2"/>
        <v>19.066778429728974</v>
      </c>
      <c r="O24" s="11">
        <f t="shared" si="8"/>
        <v>144.9075160659402</v>
      </c>
      <c r="P24" s="5">
        <f t="shared" si="3"/>
        <v>8.493992735400948</v>
      </c>
      <c r="Q24" s="9">
        <f t="shared" si="4"/>
        <v>0</v>
      </c>
      <c r="R24" s="9">
        <f t="shared" si="5"/>
        <v>40</v>
      </c>
      <c r="T24" s="8"/>
      <c r="X24"/>
      <c r="Y24"/>
    </row>
    <row r="25" spans="1:25" ht="15">
      <c r="A25" s="17">
        <v>32768</v>
      </c>
      <c r="B25"/>
      <c r="C25"/>
      <c r="D25" s="12">
        <v>7</v>
      </c>
      <c r="E25" s="12">
        <v>7</v>
      </c>
      <c r="F25"/>
      <c r="G25"/>
      <c r="H25" s="12">
        <v>5</v>
      </c>
      <c r="I25" s="12">
        <v>8</v>
      </c>
      <c r="J25" s="9">
        <f t="shared" si="0"/>
        <v>14</v>
      </c>
      <c r="K25" s="9">
        <f t="shared" si="1"/>
        <v>13</v>
      </c>
      <c r="L25" s="9">
        <f aca="true" t="shared" si="9" ref="L25:M44">L24+J25</f>
        <v>157</v>
      </c>
      <c r="M25" s="9">
        <f t="shared" si="9"/>
        <v>174</v>
      </c>
      <c r="N25" s="5">
        <f t="shared" si="2"/>
        <v>12.870075440067058</v>
      </c>
      <c r="O25" s="11">
        <f t="shared" si="8"/>
        <v>157.77759150600727</v>
      </c>
      <c r="P25" s="5">
        <f t="shared" si="3"/>
        <v>9.248393405979321</v>
      </c>
      <c r="Q25" s="9">
        <f t="shared" si="4"/>
        <v>0</v>
      </c>
      <c r="R25" s="9">
        <f t="shared" si="5"/>
        <v>27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</v>
      </c>
      <c r="E26" s="12">
        <v>5</v>
      </c>
      <c r="F26"/>
      <c r="G26"/>
      <c r="H26" s="12">
        <v>1</v>
      </c>
      <c r="I26" s="12">
        <v>8</v>
      </c>
      <c r="J26" s="9">
        <f t="shared" si="0"/>
        <v>6</v>
      </c>
      <c r="K26" s="9">
        <f t="shared" si="1"/>
        <v>9</v>
      </c>
      <c r="L26" s="9">
        <f t="shared" si="9"/>
        <v>163</v>
      </c>
      <c r="M26" s="9">
        <f t="shared" si="9"/>
        <v>183</v>
      </c>
      <c r="N26" s="5">
        <f t="shared" si="2"/>
        <v>7.1500419111483655</v>
      </c>
      <c r="O26" s="11">
        <f t="shared" si="8"/>
        <v>164.92763341715565</v>
      </c>
      <c r="P26" s="5">
        <f t="shared" si="3"/>
        <v>9.667504889633973</v>
      </c>
      <c r="Q26" s="9">
        <f t="shared" si="4"/>
        <v>0</v>
      </c>
      <c r="R26" s="9">
        <f t="shared" si="5"/>
        <v>15</v>
      </c>
      <c r="T26" s="8"/>
      <c r="X26"/>
      <c r="Y26"/>
    </row>
    <row r="27" spans="1:25" ht="15">
      <c r="A27" s="17">
        <v>32770</v>
      </c>
      <c r="B27"/>
      <c r="C27"/>
      <c r="D27" s="12">
        <v>15</v>
      </c>
      <c r="E27" s="12">
        <v>16</v>
      </c>
      <c r="F27"/>
      <c r="G27"/>
      <c r="H27" s="12">
        <v>10</v>
      </c>
      <c r="I27" s="12">
        <v>2</v>
      </c>
      <c r="J27" s="9">
        <f t="shared" si="0"/>
        <v>31</v>
      </c>
      <c r="K27" s="9">
        <f t="shared" si="1"/>
        <v>12</v>
      </c>
      <c r="L27" s="9">
        <f t="shared" si="9"/>
        <v>194</v>
      </c>
      <c r="M27" s="9">
        <f t="shared" si="9"/>
        <v>195</v>
      </c>
      <c r="N27" s="5">
        <f t="shared" si="2"/>
        <v>20.496786811958646</v>
      </c>
      <c r="O27" s="11">
        <f t="shared" si="8"/>
        <v>185.4244202291143</v>
      </c>
      <c r="P27" s="5">
        <f t="shared" si="3"/>
        <v>10.868957809443977</v>
      </c>
      <c r="Q27" s="9">
        <f t="shared" si="4"/>
        <v>0</v>
      </c>
      <c r="R27" s="9">
        <f t="shared" si="5"/>
        <v>43</v>
      </c>
      <c r="T27" s="8"/>
      <c r="X27"/>
      <c r="Y27"/>
    </row>
    <row r="28" spans="1:20" ht="15">
      <c r="A28" s="17">
        <v>32771</v>
      </c>
      <c r="B28"/>
      <c r="C28"/>
      <c r="D28" s="12">
        <v>8</v>
      </c>
      <c r="E28" s="12">
        <v>11</v>
      </c>
      <c r="F28"/>
      <c r="G28" s="12">
        <v>1</v>
      </c>
      <c r="H28" s="12">
        <v>9</v>
      </c>
      <c r="I28" s="12">
        <v>13</v>
      </c>
      <c r="J28" s="9">
        <f t="shared" si="0"/>
        <v>19</v>
      </c>
      <c r="K28" s="9">
        <f t="shared" si="1"/>
        <v>21</v>
      </c>
      <c r="L28" s="9">
        <f t="shared" si="9"/>
        <v>213</v>
      </c>
      <c r="M28" s="9">
        <f t="shared" si="9"/>
        <v>216</v>
      </c>
      <c r="N28" s="5">
        <f t="shared" si="2"/>
        <v>19.066778429728974</v>
      </c>
      <c r="O28" s="11">
        <f t="shared" si="8"/>
        <v>204.49119865884327</v>
      </c>
      <c r="P28" s="5">
        <f t="shared" si="3"/>
        <v>11.98658843252305</v>
      </c>
      <c r="Q28" s="9">
        <f t="shared" si="4"/>
        <v>1</v>
      </c>
      <c r="R28" s="9">
        <f t="shared" si="5"/>
        <v>41</v>
      </c>
      <c r="T28" s="8"/>
    </row>
    <row r="29" spans="1:18" ht="15">
      <c r="A29" s="17">
        <v>32772</v>
      </c>
      <c r="B29"/>
      <c r="C29"/>
      <c r="D29" s="12">
        <v>17</v>
      </c>
      <c r="E29" s="12">
        <v>22</v>
      </c>
      <c r="F29"/>
      <c r="G29" s="12">
        <v>1</v>
      </c>
      <c r="H29" s="12">
        <v>13</v>
      </c>
      <c r="I29" s="12">
        <v>27</v>
      </c>
      <c r="J29" s="9">
        <f t="shared" si="0"/>
        <v>39</v>
      </c>
      <c r="K29" s="9">
        <f t="shared" si="1"/>
        <v>39</v>
      </c>
      <c r="L29" s="9">
        <f t="shared" si="9"/>
        <v>252</v>
      </c>
      <c r="M29" s="9">
        <f t="shared" si="9"/>
        <v>255</v>
      </c>
      <c r="N29" s="5">
        <f t="shared" si="2"/>
        <v>37.1802179379715</v>
      </c>
      <c r="O29" s="11">
        <f t="shared" si="8"/>
        <v>241.67141659681477</v>
      </c>
      <c r="P29" s="5">
        <f t="shared" si="3"/>
        <v>14.16596814752724</v>
      </c>
      <c r="Q29" s="9">
        <f t="shared" si="4"/>
        <v>1</v>
      </c>
      <c r="R29" s="9">
        <f t="shared" si="5"/>
        <v>79</v>
      </c>
    </row>
    <row r="30" spans="1:20" ht="15">
      <c r="A30" s="17">
        <v>32773</v>
      </c>
      <c r="B30"/>
      <c r="C30"/>
      <c r="D30" s="12">
        <v>21</v>
      </c>
      <c r="E30" s="12">
        <v>58</v>
      </c>
      <c r="F30"/>
      <c r="G30"/>
      <c r="H30" s="12">
        <v>30</v>
      </c>
      <c r="I30" s="12">
        <v>57</v>
      </c>
      <c r="J30" s="9">
        <f t="shared" si="0"/>
        <v>79</v>
      </c>
      <c r="K30" s="9">
        <f t="shared" si="1"/>
        <v>87</v>
      </c>
      <c r="L30" s="9">
        <f t="shared" si="9"/>
        <v>331</v>
      </c>
      <c r="M30" s="9">
        <f t="shared" si="9"/>
        <v>342</v>
      </c>
      <c r="N30" s="5">
        <f t="shared" si="2"/>
        <v>79.12713048337524</v>
      </c>
      <c r="O30" s="11">
        <f t="shared" si="8"/>
        <v>320.79854708019</v>
      </c>
      <c r="P30" s="5">
        <f t="shared" si="3"/>
        <v>18.80413523330539</v>
      </c>
      <c r="Q30" s="9">
        <f t="shared" si="4"/>
        <v>0</v>
      </c>
      <c r="R30" s="9">
        <f t="shared" si="5"/>
        <v>166</v>
      </c>
      <c r="T30" s="8"/>
    </row>
    <row r="31" spans="1:20" ht="15">
      <c r="A31" s="17">
        <v>32774</v>
      </c>
      <c r="B31"/>
      <c r="C31"/>
      <c r="D31" s="12">
        <v>18</v>
      </c>
      <c r="E31" s="12">
        <v>39</v>
      </c>
      <c r="F31"/>
      <c r="G31"/>
      <c r="H31" s="12">
        <v>27</v>
      </c>
      <c r="I31" s="12">
        <v>26</v>
      </c>
      <c r="J31" s="9">
        <f t="shared" si="0"/>
        <v>57</v>
      </c>
      <c r="K31" s="9">
        <f t="shared" si="1"/>
        <v>53</v>
      </c>
      <c r="L31" s="9">
        <f t="shared" si="9"/>
        <v>388</v>
      </c>
      <c r="M31" s="9">
        <f t="shared" si="9"/>
        <v>395</v>
      </c>
      <c r="N31" s="5">
        <f t="shared" si="2"/>
        <v>52.43364068175468</v>
      </c>
      <c r="O31" s="11">
        <f t="shared" si="8"/>
        <v>373.2321877619447</v>
      </c>
      <c r="P31" s="5">
        <f t="shared" si="3"/>
        <v>21.87761944677284</v>
      </c>
      <c r="Q31" s="9">
        <f t="shared" si="4"/>
        <v>0</v>
      </c>
      <c r="R31" s="9">
        <f t="shared" si="5"/>
        <v>110</v>
      </c>
      <c r="T31" s="8"/>
    </row>
    <row r="32" spans="1:18" ht="15">
      <c r="A32" s="17">
        <v>32775</v>
      </c>
      <c r="B32"/>
      <c r="C32"/>
      <c r="D32" s="12">
        <v>19</v>
      </c>
      <c r="E32" s="12">
        <v>19</v>
      </c>
      <c r="F32"/>
      <c r="G32"/>
      <c r="H32" s="12">
        <v>26</v>
      </c>
      <c r="I32" s="12">
        <v>17</v>
      </c>
      <c r="J32" s="9">
        <f t="shared" si="0"/>
        <v>38</v>
      </c>
      <c r="K32" s="9">
        <f t="shared" si="1"/>
        <v>43</v>
      </c>
      <c r="L32" s="9">
        <f t="shared" si="9"/>
        <v>426</v>
      </c>
      <c r="M32" s="9">
        <f t="shared" si="9"/>
        <v>438</v>
      </c>
      <c r="N32" s="5">
        <f t="shared" si="2"/>
        <v>38.61022632020117</v>
      </c>
      <c r="O32" s="11">
        <f t="shared" si="8"/>
        <v>411.84241408214586</v>
      </c>
      <c r="P32" s="5">
        <f t="shared" si="3"/>
        <v>24.140821458507958</v>
      </c>
      <c r="Q32" s="9">
        <f t="shared" si="4"/>
        <v>0</v>
      </c>
      <c r="R32" s="9">
        <f t="shared" si="5"/>
        <v>81</v>
      </c>
    </row>
    <row r="33" spans="1:18" ht="15">
      <c r="A33" s="17">
        <v>32776</v>
      </c>
      <c r="B33"/>
      <c r="C33" s="12">
        <v>1</v>
      </c>
      <c r="D33" s="12">
        <v>22</v>
      </c>
      <c r="E33" s="12">
        <v>26</v>
      </c>
      <c r="F33"/>
      <c r="G33"/>
      <c r="H33" s="12">
        <v>46</v>
      </c>
      <c r="I33" s="12">
        <v>41</v>
      </c>
      <c r="J33" s="9">
        <f t="shared" si="0"/>
        <v>47</v>
      </c>
      <c r="K33" s="9">
        <f t="shared" si="1"/>
        <v>87</v>
      </c>
      <c r="L33" s="9">
        <f t="shared" si="9"/>
        <v>473</v>
      </c>
      <c r="M33" s="9">
        <f t="shared" si="9"/>
        <v>525</v>
      </c>
      <c r="N33" s="5">
        <f t="shared" si="2"/>
        <v>63.873707739592064</v>
      </c>
      <c r="O33" s="11">
        <f t="shared" si="8"/>
        <v>475.71612182173794</v>
      </c>
      <c r="P33" s="5">
        <f t="shared" si="3"/>
        <v>27.884884045822847</v>
      </c>
      <c r="Q33" s="9">
        <f t="shared" si="4"/>
        <v>1</v>
      </c>
      <c r="R33" s="9">
        <f t="shared" si="5"/>
        <v>135</v>
      </c>
    </row>
    <row r="34" spans="1:18" ht="15">
      <c r="A34" s="17">
        <v>32777</v>
      </c>
      <c r="B34"/>
      <c r="C34"/>
      <c r="D34" s="12">
        <v>51</v>
      </c>
      <c r="E34" s="12">
        <v>39</v>
      </c>
      <c r="F34" s="12">
        <v>1</v>
      </c>
      <c r="G34"/>
      <c r="H34" s="12">
        <v>40</v>
      </c>
      <c r="I34" s="12">
        <v>31</v>
      </c>
      <c r="J34" s="9">
        <f t="shared" si="0"/>
        <v>90</v>
      </c>
      <c r="K34" s="9">
        <f t="shared" si="1"/>
        <v>70</v>
      </c>
      <c r="L34" s="9">
        <f t="shared" si="9"/>
        <v>563</v>
      </c>
      <c r="M34" s="9">
        <f t="shared" si="9"/>
        <v>595</v>
      </c>
      <c r="N34" s="5">
        <f t="shared" si="2"/>
        <v>76.2671137189159</v>
      </c>
      <c r="O34" s="11">
        <f t="shared" si="8"/>
        <v>551.9832355406538</v>
      </c>
      <c r="P34" s="5">
        <f t="shared" si="3"/>
        <v>32.355406538139135</v>
      </c>
      <c r="Q34" s="9">
        <f t="shared" si="4"/>
        <v>1</v>
      </c>
      <c r="R34" s="9">
        <f t="shared" si="5"/>
        <v>161</v>
      </c>
    </row>
    <row r="35" spans="1:18" ht="15">
      <c r="A35" s="17">
        <v>32778</v>
      </c>
      <c r="B35"/>
      <c r="C35"/>
      <c r="D35" s="12">
        <v>31</v>
      </c>
      <c r="E35" s="12">
        <v>32</v>
      </c>
      <c r="F35"/>
      <c r="G35"/>
      <c r="H35" s="12">
        <v>46</v>
      </c>
      <c r="I35" s="12">
        <v>28</v>
      </c>
      <c r="J35" s="9">
        <f t="shared" si="0"/>
        <v>63</v>
      </c>
      <c r="K35" s="9">
        <f t="shared" si="1"/>
        <v>74</v>
      </c>
      <c r="L35" s="9">
        <f t="shared" si="9"/>
        <v>626</v>
      </c>
      <c r="M35" s="9">
        <f t="shared" si="9"/>
        <v>669</v>
      </c>
      <c r="N35" s="5">
        <f t="shared" si="2"/>
        <v>65.30371612182174</v>
      </c>
      <c r="O35" s="11">
        <f t="shared" si="8"/>
        <v>617.2869516624755</v>
      </c>
      <c r="P35" s="5">
        <f t="shared" si="3"/>
        <v>36.18329142218496</v>
      </c>
      <c r="Q35" s="9">
        <f t="shared" si="4"/>
        <v>0</v>
      </c>
      <c r="R35" s="9">
        <f t="shared" si="5"/>
        <v>137</v>
      </c>
    </row>
    <row r="36" spans="1:18" ht="15">
      <c r="A36" s="17">
        <v>32779</v>
      </c>
      <c r="B36"/>
      <c r="C36"/>
      <c r="D36" s="12">
        <v>25</v>
      </c>
      <c r="E36" s="12">
        <v>23</v>
      </c>
      <c r="F36" s="12">
        <v>1</v>
      </c>
      <c r="G36"/>
      <c r="H36" s="12">
        <v>22</v>
      </c>
      <c r="I36" s="12">
        <v>26</v>
      </c>
      <c r="J36" s="9">
        <f aca="true" t="shared" si="10" ref="J36:J67">-B36-C36+D36+E36</f>
        <v>48</v>
      </c>
      <c r="K36" s="9">
        <f aca="true" t="shared" si="11" ref="K36:K67">-F36-G36+H36+I36</f>
        <v>47</v>
      </c>
      <c r="L36" s="9">
        <f t="shared" si="9"/>
        <v>674</v>
      </c>
      <c r="M36" s="9">
        <f t="shared" si="9"/>
        <v>716</v>
      </c>
      <c r="N36" s="5">
        <f aca="true" t="shared" si="12" ref="N36:N67">(+J36+K36)*($J$103/($J$103+$K$103))</f>
        <v>45.28359877060631</v>
      </c>
      <c r="O36" s="11">
        <f t="shared" si="8"/>
        <v>662.5705504330818</v>
      </c>
      <c r="P36" s="5">
        <f aca="true" t="shared" si="13" ref="P36:P67">O36*100/$N$103</f>
        <v>38.83766415199775</v>
      </c>
      <c r="Q36" s="9">
        <f aca="true" t="shared" si="14" ref="Q36:Q67">+B36+C36+F36+G36</f>
        <v>1</v>
      </c>
      <c r="R36" s="9">
        <f aca="true" t="shared" si="15" ref="R36:R67">D36+E36+H36+I36</f>
        <v>96</v>
      </c>
    </row>
    <row r="37" spans="1:18" ht="15">
      <c r="A37" s="17">
        <v>32780</v>
      </c>
      <c r="B37"/>
      <c r="C37"/>
      <c r="D37" s="12">
        <v>25</v>
      </c>
      <c r="E37" s="12">
        <v>35</v>
      </c>
      <c r="F37" s="12">
        <v>1</v>
      </c>
      <c r="G37"/>
      <c r="H37" s="12">
        <v>39</v>
      </c>
      <c r="I37" s="12">
        <v>36</v>
      </c>
      <c r="J37" s="9">
        <f t="shared" si="10"/>
        <v>60</v>
      </c>
      <c r="K37" s="9">
        <f t="shared" si="11"/>
        <v>74</v>
      </c>
      <c r="L37" s="9">
        <f t="shared" si="9"/>
        <v>734</v>
      </c>
      <c r="M37" s="9">
        <f t="shared" si="9"/>
        <v>790</v>
      </c>
      <c r="N37" s="5">
        <f t="shared" si="12"/>
        <v>63.873707739592064</v>
      </c>
      <c r="O37" s="11">
        <f aca="true" t="shared" si="16" ref="O37:O68">O36+N37</f>
        <v>726.4442581726739</v>
      </c>
      <c r="P37" s="5">
        <f t="shared" si="13"/>
        <v>42.58172673931264</v>
      </c>
      <c r="Q37" s="9">
        <f t="shared" si="14"/>
        <v>1</v>
      </c>
      <c r="R37" s="9">
        <f t="shared" si="15"/>
        <v>135</v>
      </c>
    </row>
    <row r="38" spans="1:18" ht="15">
      <c r="A38" s="17">
        <v>32781</v>
      </c>
      <c r="B38" s="12">
        <v>1</v>
      </c>
      <c r="C38"/>
      <c r="D38" s="12">
        <v>50</v>
      </c>
      <c r="E38" s="12">
        <v>61</v>
      </c>
      <c r="F38"/>
      <c r="G38" s="12">
        <v>1</v>
      </c>
      <c r="H38" s="12">
        <v>64</v>
      </c>
      <c r="I38" s="12">
        <v>52</v>
      </c>
      <c r="J38" s="9">
        <f t="shared" si="10"/>
        <v>110</v>
      </c>
      <c r="K38" s="9">
        <f t="shared" si="11"/>
        <v>115</v>
      </c>
      <c r="L38" s="9">
        <f t="shared" si="9"/>
        <v>844</v>
      </c>
      <c r="M38" s="9">
        <f t="shared" si="9"/>
        <v>905</v>
      </c>
      <c r="N38" s="5">
        <f t="shared" si="12"/>
        <v>107.25062866722548</v>
      </c>
      <c r="O38" s="11">
        <f t="shared" si="16"/>
        <v>833.6948868398994</v>
      </c>
      <c r="P38" s="5">
        <f t="shared" si="13"/>
        <v>48.86839899413243</v>
      </c>
      <c r="Q38" s="9">
        <f t="shared" si="14"/>
        <v>2</v>
      </c>
      <c r="R38" s="9">
        <f t="shared" si="15"/>
        <v>227</v>
      </c>
    </row>
    <row r="39" spans="1:19" ht="15">
      <c r="A39" s="17">
        <v>32782</v>
      </c>
      <c r="B39"/>
      <c r="C39"/>
      <c r="D39" s="12">
        <v>43</v>
      </c>
      <c r="E39" s="12">
        <v>42</v>
      </c>
      <c r="F39" s="12">
        <v>2</v>
      </c>
      <c r="G39" s="12">
        <v>1</v>
      </c>
      <c r="H39" s="12">
        <v>52</v>
      </c>
      <c r="I39" s="12">
        <v>37</v>
      </c>
      <c r="J39" s="9">
        <f t="shared" si="10"/>
        <v>85</v>
      </c>
      <c r="K39" s="9">
        <f t="shared" si="11"/>
        <v>86</v>
      </c>
      <c r="L39" s="9">
        <f t="shared" si="9"/>
        <v>929</v>
      </c>
      <c r="M39" s="9">
        <f t="shared" si="9"/>
        <v>991</v>
      </c>
      <c r="N39" s="5">
        <f t="shared" si="12"/>
        <v>81.51047778709136</v>
      </c>
      <c r="O39" s="11">
        <f t="shared" si="16"/>
        <v>915.2053646269908</v>
      </c>
      <c r="P39" s="5">
        <f t="shared" si="13"/>
        <v>53.64626990779546</v>
      </c>
      <c r="Q39" s="9">
        <f t="shared" si="14"/>
        <v>3</v>
      </c>
      <c r="R39" s="9">
        <f t="shared" si="15"/>
        <v>174</v>
      </c>
      <c r="S39" s="8" t="s">
        <v>61</v>
      </c>
    </row>
    <row r="40" spans="1:18" ht="15">
      <c r="A40" s="17">
        <v>32783</v>
      </c>
      <c r="B40"/>
      <c r="C40"/>
      <c r="D40" s="12">
        <v>36</v>
      </c>
      <c r="E40" s="12">
        <v>24</v>
      </c>
      <c r="F40" s="12">
        <v>2</v>
      </c>
      <c r="G40"/>
      <c r="H40" s="12">
        <v>42</v>
      </c>
      <c r="I40" s="12">
        <v>28</v>
      </c>
      <c r="J40" s="9">
        <f t="shared" si="10"/>
        <v>60</v>
      </c>
      <c r="K40" s="9">
        <f t="shared" si="11"/>
        <v>68</v>
      </c>
      <c r="L40" s="9">
        <f t="shared" si="9"/>
        <v>989</v>
      </c>
      <c r="M40" s="9">
        <f t="shared" si="9"/>
        <v>1059</v>
      </c>
      <c r="N40" s="5">
        <f t="shared" si="12"/>
        <v>61.01369097513272</v>
      </c>
      <c r="O40" s="11">
        <f t="shared" si="16"/>
        <v>976.2190556021235</v>
      </c>
      <c r="P40" s="5">
        <f t="shared" si="13"/>
        <v>57.22268790164849</v>
      </c>
      <c r="Q40" s="9">
        <f t="shared" si="14"/>
        <v>2</v>
      </c>
      <c r="R40" s="9">
        <f t="shared" si="15"/>
        <v>130</v>
      </c>
    </row>
    <row r="41" spans="1:18" ht="15">
      <c r="A41" s="17">
        <v>32784</v>
      </c>
      <c r="B41"/>
      <c r="C41"/>
      <c r="D41" s="12">
        <v>20</v>
      </c>
      <c r="E41" s="12">
        <v>26</v>
      </c>
      <c r="F41"/>
      <c r="G41"/>
      <c r="H41" s="12">
        <v>39</v>
      </c>
      <c r="I41" s="12">
        <v>21</v>
      </c>
      <c r="J41" s="9">
        <f t="shared" si="10"/>
        <v>46</v>
      </c>
      <c r="K41" s="9">
        <f t="shared" si="11"/>
        <v>60</v>
      </c>
      <c r="L41" s="9">
        <f t="shared" si="9"/>
        <v>1035</v>
      </c>
      <c r="M41" s="9">
        <f t="shared" si="9"/>
        <v>1119</v>
      </c>
      <c r="N41" s="5">
        <f t="shared" si="12"/>
        <v>50.526962838781785</v>
      </c>
      <c r="O41" s="11">
        <f t="shared" si="16"/>
        <v>1026.7460184409053</v>
      </c>
      <c r="P41" s="5">
        <f t="shared" si="13"/>
        <v>60.184409052808036</v>
      </c>
      <c r="Q41" s="9">
        <f t="shared" si="14"/>
        <v>0</v>
      </c>
      <c r="R41" s="9">
        <f t="shared" si="15"/>
        <v>106</v>
      </c>
    </row>
    <row r="42" spans="1:18" ht="15">
      <c r="A42" s="17">
        <v>32785</v>
      </c>
      <c r="B42" s="12">
        <v>1</v>
      </c>
      <c r="C42"/>
      <c r="D42" s="12">
        <v>20</v>
      </c>
      <c r="E42" s="12">
        <v>25</v>
      </c>
      <c r="F42"/>
      <c r="G42"/>
      <c r="H42" s="12">
        <v>27</v>
      </c>
      <c r="I42" s="12">
        <v>21</v>
      </c>
      <c r="J42" s="9">
        <f t="shared" si="10"/>
        <v>44</v>
      </c>
      <c r="K42" s="9">
        <f t="shared" si="11"/>
        <v>48</v>
      </c>
      <c r="L42" s="9">
        <f t="shared" si="9"/>
        <v>1079</v>
      </c>
      <c r="M42" s="9">
        <f t="shared" si="9"/>
        <v>1167</v>
      </c>
      <c r="N42" s="5">
        <f t="shared" si="12"/>
        <v>43.85359038837664</v>
      </c>
      <c r="O42" s="11">
        <f t="shared" si="16"/>
        <v>1070.599608829282</v>
      </c>
      <c r="P42" s="5">
        <f t="shared" si="13"/>
        <v>62.754959485889906</v>
      </c>
      <c r="Q42" s="9">
        <f t="shared" si="14"/>
        <v>1</v>
      </c>
      <c r="R42" s="9">
        <f t="shared" si="15"/>
        <v>93</v>
      </c>
    </row>
    <row r="43" spans="1:18" ht="15">
      <c r="A43" s="17">
        <v>32786</v>
      </c>
      <c r="B43" s="12">
        <v>1</v>
      </c>
      <c r="C43"/>
      <c r="D43" s="12">
        <v>23</v>
      </c>
      <c r="E43" s="12">
        <v>19</v>
      </c>
      <c r="F43"/>
      <c r="G43"/>
      <c r="H43" s="12">
        <v>25</v>
      </c>
      <c r="I43" s="12">
        <v>13</v>
      </c>
      <c r="J43" s="9">
        <f t="shared" si="10"/>
        <v>41</v>
      </c>
      <c r="K43" s="9">
        <f t="shared" si="11"/>
        <v>38</v>
      </c>
      <c r="L43" s="9">
        <f t="shared" si="9"/>
        <v>1120</v>
      </c>
      <c r="M43" s="9">
        <f t="shared" si="9"/>
        <v>1205</v>
      </c>
      <c r="N43" s="5">
        <f t="shared" si="12"/>
        <v>37.65688739871472</v>
      </c>
      <c r="O43" s="11">
        <f t="shared" si="16"/>
        <v>1108.2564962279966</v>
      </c>
      <c r="P43" s="5">
        <f t="shared" si="13"/>
        <v>64.96227996647107</v>
      </c>
      <c r="Q43" s="9">
        <f t="shared" si="14"/>
        <v>1</v>
      </c>
      <c r="R43" s="9">
        <f t="shared" si="15"/>
        <v>80</v>
      </c>
    </row>
    <row r="44" spans="1:18" ht="15">
      <c r="A44" s="17">
        <v>32787</v>
      </c>
      <c r="B44"/>
      <c r="C44"/>
      <c r="D44" s="12">
        <v>19</v>
      </c>
      <c r="E44" s="12">
        <v>21</v>
      </c>
      <c r="F44" s="12">
        <v>2</v>
      </c>
      <c r="G44"/>
      <c r="H44" s="12">
        <v>18</v>
      </c>
      <c r="I44" s="12">
        <v>22</v>
      </c>
      <c r="J44" s="9">
        <f t="shared" si="10"/>
        <v>40</v>
      </c>
      <c r="K44" s="9">
        <f t="shared" si="11"/>
        <v>38</v>
      </c>
      <c r="L44" s="9">
        <f t="shared" si="9"/>
        <v>1160</v>
      </c>
      <c r="M44" s="9">
        <f t="shared" si="9"/>
        <v>1243</v>
      </c>
      <c r="N44" s="5">
        <f t="shared" si="12"/>
        <v>37.1802179379715</v>
      </c>
      <c r="O44" s="11">
        <f t="shared" si="16"/>
        <v>1145.4367141659682</v>
      </c>
      <c r="P44" s="5">
        <f t="shared" si="13"/>
        <v>67.14165968147526</v>
      </c>
      <c r="Q44" s="9">
        <f t="shared" si="14"/>
        <v>2</v>
      </c>
      <c r="R44" s="9">
        <f t="shared" si="15"/>
        <v>80</v>
      </c>
    </row>
    <row r="45" spans="1:18" ht="15">
      <c r="A45" s="17">
        <v>32788</v>
      </c>
      <c r="B45"/>
      <c r="C45"/>
      <c r="D45" s="12">
        <v>40</v>
      </c>
      <c r="E45" s="12">
        <v>32</v>
      </c>
      <c r="F45"/>
      <c r="G45" s="12">
        <v>1</v>
      </c>
      <c r="H45" s="12">
        <v>53</v>
      </c>
      <c r="I45" s="12">
        <v>34</v>
      </c>
      <c r="J45" s="9">
        <f t="shared" si="10"/>
        <v>72</v>
      </c>
      <c r="K45" s="9">
        <f t="shared" si="11"/>
        <v>86</v>
      </c>
      <c r="L45" s="9">
        <f aca="true" t="shared" si="17" ref="L45:M64">L44+J45</f>
        <v>1232</v>
      </c>
      <c r="M45" s="9">
        <f t="shared" si="17"/>
        <v>1329</v>
      </c>
      <c r="N45" s="5">
        <f t="shared" si="12"/>
        <v>75.31377479742945</v>
      </c>
      <c r="O45" s="11">
        <f t="shared" si="16"/>
        <v>1220.7504889633976</v>
      </c>
      <c r="P45" s="5">
        <f t="shared" si="13"/>
        <v>71.5563006426376</v>
      </c>
      <c r="Q45" s="9">
        <f t="shared" si="14"/>
        <v>1</v>
      </c>
      <c r="R45" s="9">
        <f t="shared" si="15"/>
        <v>159</v>
      </c>
    </row>
    <row r="46" spans="1:18" ht="15">
      <c r="A46" s="17">
        <v>32789</v>
      </c>
      <c r="B46"/>
      <c r="C46"/>
      <c r="D46" s="12">
        <v>30</v>
      </c>
      <c r="E46" s="12">
        <v>28</v>
      </c>
      <c r="F46" s="12">
        <v>1</v>
      </c>
      <c r="G46" s="12">
        <v>1</v>
      </c>
      <c r="H46" s="12">
        <v>39</v>
      </c>
      <c r="I46" s="12">
        <v>22</v>
      </c>
      <c r="J46" s="9">
        <f t="shared" si="10"/>
        <v>58</v>
      </c>
      <c r="K46" s="9">
        <f t="shared" si="11"/>
        <v>59</v>
      </c>
      <c r="L46" s="9">
        <f t="shared" si="17"/>
        <v>1290</v>
      </c>
      <c r="M46" s="9">
        <f t="shared" si="17"/>
        <v>1388</v>
      </c>
      <c r="N46" s="5">
        <f t="shared" si="12"/>
        <v>55.77032690695725</v>
      </c>
      <c r="O46" s="11">
        <f t="shared" si="16"/>
        <v>1276.520815870355</v>
      </c>
      <c r="P46" s="5">
        <f t="shared" si="13"/>
        <v>74.82537021514388</v>
      </c>
      <c r="Q46" s="9">
        <f t="shared" si="14"/>
        <v>2</v>
      </c>
      <c r="R46" s="9">
        <f t="shared" si="15"/>
        <v>119</v>
      </c>
    </row>
    <row r="47" spans="1:18" ht="15">
      <c r="A47" s="17">
        <v>32790</v>
      </c>
      <c r="B47"/>
      <c r="C47"/>
      <c r="D47" s="12">
        <v>32</v>
      </c>
      <c r="E47" s="12">
        <v>27</v>
      </c>
      <c r="F47" s="12">
        <v>3</v>
      </c>
      <c r="G47" s="12">
        <v>1</v>
      </c>
      <c r="H47" s="12">
        <v>51</v>
      </c>
      <c r="I47" s="12">
        <v>30</v>
      </c>
      <c r="J47" s="9">
        <f t="shared" si="10"/>
        <v>59</v>
      </c>
      <c r="K47" s="9">
        <f t="shared" si="11"/>
        <v>77</v>
      </c>
      <c r="L47" s="9">
        <f t="shared" si="17"/>
        <v>1349</v>
      </c>
      <c r="M47" s="9">
        <f t="shared" si="17"/>
        <v>1465</v>
      </c>
      <c r="N47" s="5">
        <f t="shared" si="12"/>
        <v>64.82704666107851</v>
      </c>
      <c r="O47" s="11">
        <f t="shared" si="16"/>
        <v>1341.3478625314335</v>
      </c>
      <c r="P47" s="5">
        <f t="shared" si="13"/>
        <v>78.62531433361274</v>
      </c>
      <c r="Q47" s="9">
        <f t="shared" si="14"/>
        <v>4</v>
      </c>
      <c r="R47" s="9">
        <f t="shared" si="15"/>
        <v>140</v>
      </c>
    </row>
    <row r="48" spans="1:18" ht="15">
      <c r="A48" s="17">
        <v>32791</v>
      </c>
      <c r="B48"/>
      <c r="C48"/>
      <c r="D48" s="12">
        <v>3</v>
      </c>
      <c r="E48" s="12">
        <v>14</v>
      </c>
      <c r="F48"/>
      <c r="G48" s="12">
        <v>1</v>
      </c>
      <c r="H48" s="12">
        <v>10</v>
      </c>
      <c r="I48" s="12">
        <v>10</v>
      </c>
      <c r="J48" s="9">
        <f t="shared" si="10"/>
        <v>17</v>
      </c>
      <c r="K48" s="9">
        <f t="shared" si="11"/>
        <v>19</v>
      </c>
      <c r="L48" s="9">
        <f t="shared" si="17"/>
        <v>1366</v>
      </c>
      <c r="M48" s="9">
        <f t="shared" si="17"/>
        <v>1484</v>
      </c>
      <c r="N48" s="5">
        <f t="shared" si="12"/>
        <v>17.160100586756077</v>
      </c>
      <c r="O48" s="11">
        <f t="shared" si="16"/>
        <v>1358.5079631181895</v>
      </c>
      <c r="P48" s="5">
        <f t="shared" si="13"/>
        <v>79.6311818943839</v>
      </c>
      <c r="Q48" s="9">
        <f t="shared" si="14"/>
        <v>1</v>
      </c>
      <c r="R48" s="9">
        <f t="shared" si="15"/>
        <v>37</v>
      </c>
    </row>
    <row r="49" spans="1:18" ht="15">
      <c r="A49" s="17">
        <v>32792</v>
      </c>
      <c r="B49"/>
      <c r="C49"/>
      <c r="D49" s="12">
        <v>25</v>
      </c>
      <c r="E49" s="12">
        <v>25</v>
      </c>
      <c r="F49" s="12">
        <v>1</v>
      </c>
      <c r="G49" s="12">
        <v>1</v>
      </c>
      <c r="H49" s="12">
        <v>28</v>
      </c>
      <c r="I49" s="12">
        <v>24</v>
      </c>
      <c r="J49" s="9">
        <f t="shared" si="10"/>
        <v>50</v>
      </c>
      <c r="K49" s="9">
        <f t="shared" si="11"/>
        <v>50</v>
      </c>
      <c r="L49" s="9">
        <f t="shared" si="17"/>
        <v>1416</v>
      </c>
      <c r="M49" s="9">
        <f t="shared" si="17"/>
        <v>1534</v>
      </c>
      <c r="N49" s="5">
        <f t="shared" si="12"/>
        <v>47.66694607432244</v>
      </c>
      <c r="O49" s="11">
        <f t="shared" si="16"/>
        <v>1406.174909192512</v>
      </c>
      <c r="P49" s="5">
        <f t="shared" si="13"/>
        <v>82.42525845208156</v>
      </c>
      <c r="Q49" s="9">
        <f t="shared" si="14"/>
        <v>2</v>
      </c>
      <c r="R49" s="9">
        <f t="shared" si="15"/>
        <v>102</v>
      </c>
    </row>
    <row r="50" spans="1:18" ht="15">
      <c r="A50" s="17">
        <v>32793</v>
      </c>
      <c r="B50"/>
      <c r="C50" s="12">
        <v>2</v>
      </c>
      <c r="D50" s="12">
        <v>10</v>
      </c>
      <c r="E50" s="12">
        <v>10</v>
      </c>
      <c r="F50"/>
      <c r="G50" s="12">
        <v>1</v>
      </c>
      <c r="H50" s="12">
        <v>10</v>
      </c>
      <c r="I50" s="12">
        <v>8</v>
      </c>
      <c r="J50" s="9">
        <f t="shared" si="10"/>
        <v>18</v>
      </c>
      <c r="K50" s="9">
        <f t="shared" si="11"/>
        <v>17</v>
      </c>
      <c r="L50" s="9">
        <f t="shared" si="17"/>
        <v>1434</v>
      </c>
      <c r="M50" s="9">
        <f t="shared" si="17"/>
        <v>1551</v>
      </c>
      <c r="N50" s="5">
        <f t="shared" si="12"/>
        <v>16.683431126012852</v>
      </c>
      <c r="O50" s="11">
        <f t="shared" si="16"/>
        <v>1422.8583403185248</v>
      </c>
      <c r="P50" s="5">
        <f t="shared" si="13"/>
        <v>83.40318524727576</v>
      </c>
      <c r="Q50" s="9">
        <f t="shared" si="14"/>
        <v>3</v>
      </c>
      <c r="R50" s="9">
        <f t="shared" si="15"/>
        <v>38</v>
      </c>
    </row>
    <row r="51" spans="1:18" ht="15">
      <c r="A51" s="17">
        <v>32794</v>
      </c>
      <c r="B51"/>
      <c r="C51"/>
      <c r="D51" s="12">
        <v>10</v>
      </c>
      <c r="E51" s="12">
        <v>15</v>
      </c>
      <c r="F51"/>
      <c r="G51"/>
      <c r="H51" s="12">
        <v>19</v>
      </c>
      <c r="I51" s="12">
        <v>15</v>
      </c>
      <c r="J51" s="9">
        <f t="shared" si="10"/>
        <v>25</v>
      </c>
      <c r="K51" s="9">
        <f t="shared" si="11"/>
        <v>34</v>
      </c>
      <c r="L51" s="9">
        <f t="shared" si="17"/>
        <v>1459</v>
      </c>
      <c r="M51" s="9">
        <f t="shared" si="17"/>
        <v>1585</v>
      </c>
      <c r="N51" s="5">
        <f t="shared" si="12"/>
        <v>28.123498183850238</v>
      </c>
      <c r="O51" s="11">
        <f t="shared" si="16"/>
        <v>1450.981838502375</v>
      </c>
      <c r="P51" s="5">
        <f t="shared" si="13"/>
        <v>85.05169041631738</v>
      </c>
      <c r="Q51" s="9">
        <f t="shared" si="14"/>
        <v>0</v>
      </c>
      <c r="R51" s="9">
        <f t="shared" si="15"/>
        <v>59</v>
      </c>
    </row>
    <row r="52" spans="1:18" ht="15">
      <c r="A52" s="17">
        <v>32795</v>
      </c>
      <c r="B52"/>
      <c r="C52" s="12">
        <v>1</v>
      </c>
      <c r="D52" s="12">
        <v>14</v>
      </c>
      <c r="E52" s="12">
        <v>21</v>
      </c>
      <c r="F52" s="12">
        <v>1</v>
      </c>
      <c r="G52"/>
      <c r="H52" s="12">
        <v>15</v>
      </c>
      <c r="I52" s="12">
        <v>16</v>
      </c>
      <c r="J52" s="9">
        <f t="shared" si="10"/>
        <v>34</v>
      </c>
      <c r="K52" s="9">
        <f t="shared" si="11"/>
        <v>30</v>
      </c>
      <c r="L52" s="9">
        <f t="shared" si="17"/>
        <v>1493</v>
      </c>
      <c r="M52" s="9">
        <f t="shared" si="17"/>
        <v>1615</v>
      </c>
      <c r="N52" s="5">
        <f t="shared" si="12"/>
        <v>30.50684548756636</v>
      </c>
      <c r="O52" s="11">
        <f t="shared" si="16"/>
        <v>1481.4886839899414</v>
      </c>
      <c r="P52" s="5">
        <f t="shared" si="13"/>
        <v>86.83989941324391</v>
      </c>
      <c r="Q52" s="9">
        <f t="shared" si="14"/>
        <v>2</v>
      </c>
      <c r="R52" s="9">
        <f t="shared" si="15"/>
        <v>66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1493</v>
      </c>
      <c r="M53" s="9">
        <f t="shared" si="17"/>
        <v>1615</v>
      </c>
      <c r="N53" s="5">
        <f t="shared" si="12"/>
        <v>0</v>
      </c>
      <c r="O53" s="11">
        <f t="shared" si="16"/>
        <v>1481.4886839899414</v>
      </c>
      <c r="P53" s="5">
        <f t="shared" si="13"/>
        <v>86.83989941324391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 s="12">
        <v>1</v>
      </c>
      <c r="C54"/>
      <c r="D54" s="12">
        <v>4</v>
      </c>
      <c r="E54" s="12">
        <v>5</v>
      </c>
      <c r="F54" s="12">
        <v>1</v>
      </c>
      <c r="G54" s="12">
        <v>1</v>
      </c>
      <c r="H54" s="12">
        <v>10</v>
      </c>
      <c r="I54" s="12">
        <v>5</v>
      </c>
      <c r="J54" s="9">
        <f t="shared" si="10"/>
        <v>8</v>
      </c>
      <c r="K54" s="9">
        <f t="shared" si="11"/>
        <v>13</v>
      </c>
      <c r="L54" s="9">
        <f t="shared" si="17"/>
        <v>1501</v>
      </c>
      <c r="M54" s="9">
        <f t="shared" si="17"/>
        <v>1628</v>
      </c>
      <c r="N54" s="5">
        <f t="shared" si="12"/>
        <v>10.010058675607711</v>
      </c>
      <c r="O54" s="11">
        <f t="shared" si="16"/>
        <v>1491.4987426655491</v>
      </c>
      <c r="P54" s="5">
        <f t="shared" si="13"/>
        <v>87.42665549036042</v>
      </c>
      <c r="Q54" s="9">
        <f t="shared" si="14"/>
        <v>3</v>
      </c>
      <c r="R54" s="9">
        <f t="shared" si="15"/>
        <v>24</v>
      </c>
    </row>
    <row r="55" spans="1:18" ht="15">
      <c r="A55" s="17">
        <v>32798</v>
      </c>
      <c r="B55"/>
      <c r="C55"/>
      <c r="D55" s="12">
        <v>5</v>
      </c>
      <c r="E55" s="12">
        <v>3</v>
      </c>
      <c r="F55"/>
      <c r="G55"/>
      <c r="H55" s="12">
        <v>7</v>
      </c>
      <c r="I55" s="12">
        <v>2</v>
      </c>
      <c r="J55" s="9">
        <f t="shared" si="10"/>
        <v>8</v>
      </c>
      <c r="K55" s="9">
        <f t="shared" si="11"/>
        <v>9</v>
      </c>
      <c r="L55" s="9">
        <f t="shared" si="17"/>
        <v>1509</v>
      </c>
      <c r="M55" s="9">
        <f t="shared" si="17"/>
        <v>1637</v>
      </c>
      <c r="N55" s="5">
        <f t="shared" si="12"/>
        <v>8.103380832634814</v>
      </c>
      <c r="O55" s="11">
        <f t="shared" si="16"/>
        <v>1499.602123498184</v>
      </c>
      <c r="P55" s="5">
        <f t="shared" si="13"/>
        <v>87.90164850516904</v>
      </c>
      <c r="Q55" s="9">
        <f t="shared" si="14"/>
        <v>0</v>
      </c>
      <c r="R55" s="9">
        <f t="shared" si="15"/>
        <v>17</v>
      </c>
    </row>
    <row r="56" spans="1:18" ht="15">
      <c r="A56" s="17">
        <v>32799</v>
      </c>
      <c r="B56"/>
      <c r="C56"/>
      <c r="D56" s="12">
        <v>5</v>
      </c>
      <c r="E56" s="12">
        <v>9</v>
      </c>
      <c r="F56"/>
      <c r="G56"/>
      <c r="H56" s="12">
        <v>7</v>
      </c>
      <c r="I56" s="12">
        <v>7</v>
      </c>
      <c r="J56" s="9">
        <f t="shared" si="10"/>
        <v>14</v>
      </c>
      <c r="K56" s="9">
        <f t="shared" si="11"/>
        <v>14</v>
      </c>
      <c r="L56" s="9">
        <f t="shared" si="17"/>
        <v>1523</v>
      </c>
      <c r="M56" s="9">
        <f t="shared" si="17"/>
        <v>1651</v>
      </c>
      <c r="N56" s="5">
        <f t="shared" si="12"/>
        <v>13.346744900810283</v>
      </c>
      <c r="O56" s="11">
        <f t="shared" si="16"/>
        <v>1512.9488683989944</v>
      </c>
      <c r="P56" s="5">
        <f t="shared" si="13"/>
        <v>88.68398994132438</v>
      </c>
      <c r="Q56" s="9">
        <f t="shared" si="14"/>
        <v>0</v>
      </c>
      <c r="R56" s="9">
        <f t="shared" si="15"/>
        <v>28</v>
      </c>
    </row>
    <row r="57" spans="1:18" ht="15">
      <c r="A57" s="17">
        <v>32800</v>
      </c>
      <c r="B57"/>
      <c r="C57"/>
      <c r="D57"/>
      <c r="E57"/>
      <c r="F57"/>
      <c r="G57"/>
      <c r="H57" s="12">
        <v>1</v>
      </c>
      <c r="I57"/>
      <c r="J57" s="9">
        <f t="shared" si="10"/>
        <v>0</v>
      </c>
      <c r="K57" s="9">
        <f t="shared" si="11"/>
        <v>1</v>
      </c>
      <c r="L57" s="9">
        <f t="shared" si="17"/>
        <v>1523</v>
      </c>
      <c r="M57" s="9">
        <f t="shared" si="17"/>
        <v>1652</v>
      </c>
      <c r="N57" s="5">
        <f t="shared" si="12"/>
        <v>0.47666946074322436</v>
      </c>
      <c r="O57" s="11">
        <f t="shared" si="16"/>
        <v>1513.4255378597377</v>
      </c>
      <c r="P57" s="5">
        <f t="shared" si="13"/>
        <v>88.71193070690137</v>
      </c>
      <c r="Q57" s="9">
        <f t="shared" si="14"/>
        <v>0</v>
      </c>
      <c r="R57" s="9">
        <f t="shared" si="15"/>
        <v>1</v>
      </c>
    </row>
    <row r="58" spans="1:18" ht="15">
      <c r="A58" s="17">
        <v>32801</v>
      </c>
      <c r="B58"/>
      <c r="C58"/>
      <c r="D58" s="12">
        <v>6</v>
      </c>
      <c r="E58" s="12">
        <v>9</v>
      </c>
      <c r="F58"/>
      <c r="G58"/>
      <c r="H58" s="12">
        <v>18</v>
      </c>
      <c r="I58" s="12">
        <v>11</v>
      </c>
      <c r="J58" s="9">
        <f t="shared" si="10"/>
        <v>15</v>
      </c>
      <c r="K58" s="9">
        <f t="shared" si="11"/>
        <v>29</v>
      </c>
      <c r="L58" s="9">
        <f t="shared" si="17"/>
        <v>1538</v>
      </c>
      <c r="M58" s="9">
        <f t="shared" si="17"/>
        <v>1681</v>
      </c>
      <c r="N58" s="5">
        <f t="shared" si="12"/>
        <v>20.97345627270187</v>
      </c>
      <c r="O58" s="11">
        <f t="shared" si="16"/>
        <v>1534.3989941324396</v>
      </c>
      <c r="P58" s="5">
        <f t="shared" si="13"/>
        <v>89.94132439228834</v>
      </c>
      <c r="Q58" s="9">
        <f t="shared" si="14"/>
        <v>0</v>
      </c>
      <c r="R58" s="9">
        <f t="shared" si="15"/>
        <v>44</v>
      </c>
    </row>
    <row r="59" spans="1:18" ht="15">
      <c r="A59" s="17">
        <v>32802</v>
      </c>
      <c r="B59"/>
      <c r="C59"/>
      <c r="D59" s="12">
        <v>10</v>
      </c>
      <c r="E59" s="12">
        <v>14</v>
      </c>
      <c r="F59" s="12">
        <v>1</v>
      </c>
      <c r="G59"/>
      <c r="H59" s="12">
        <v>9</v>
      </c>
      <c r="I59" s="12">
        <v>13</v>
      </c>
      <c r="J59" s="9">
        <f t="shared" si="10"/>
        <v>24</v>
      </c>
      <c r="K59" s="9">
        <f t="shared" si="11"/>
        <v>21</v>
      </c>
      <c r="L59" s="9">
        <f t="shared" si="17"/>
        <v>1562</v>
      </c>
      <c r="M59" s="9">
        <f t="shared" si="17"/>
        <v>1702</v>
      </c>
      <c r="N59" s="5">
        <f t="shared" si="12"/>
        <v>21.450125733445095</v>
      </c>
      <c r="O59" s="11">
        <f t="shared" si="16"/>
        <v>1555.8491198658846</v>
      </c>
      <c r="P59" s="5">
        <f t="shared" si="13"/>
        <v>91.1986588432523</v>
      </c>
      <c r="Q59" s="9">
        <f t="shared" si="14"/>
        <v>1</v>
      </c>
      <c r="R59" s="9">
        <f t="shared" si="15"/>
        <v>46</v>
      </c>
    </row>
    <row r="60" spans="1:18" ht="15">
      <c r="A60" s="17">
        <v>32803</v>
      </c>
      <c r="B60"/>
      <c r="C60"/>
      <c r="D60" s="12">
        <v>5</v>
      </c>
      <c r="E60" s="12">
        <v>15</v>
      </c>
      <c r="F60"/>
      <c r="G60"/>
      <c r="H60" s="12">
        <v>6</v>
      </c>
      <c r="I60" s="12">
        <v>13</v>
      </c>
      <c r="J60" s="9">
        <f t="shared" si="10"/>
        <v>20</v>
      </c>
      <c r="K60" s="9">
        <f t="shared" si="11"/>
        <v>19</v>
      </c>
      <c r="L60" s="9">
        <f t="shared" si="17"/>
        <v>1582</v>
      </c>
      <c r="M60" s="9">
        <f t="shared" si="17"/>
        <v>1721</v>
      </c>
      <c r="N60" s="5">
        <f t="shared" si="12"/>
        <v>18.59010896898575</v>
      </c>
      <c r="O60" s="11">
        <f t="shared" si="16"/>
        <v>1574.4392288348704</v>
      </c>
      <c r="P60" s="5">
        <f t="shared" si="13"/>
        <v>92.2883487007544</v>
      </c>
      <c r="Q60" s="9">
        <f t="shared" si="14"/>
        <v>0</v>
      </c>
      <c r="R60" s="9">
        <f t="shared" si="15"/>
        <v>39</v>
      </c>
    </row>
    <row r="61" spans="1:18" ht="15">
      <c r="A61" s="17">
        <v>32804</v>
      </c>
      <c r="B61" s="12">
        <v>1</v>
      </c>
      <c r="C61"/>
      <c r="D61" s="12">
        <v>10</v>
      </c>
      <c r="E61" s="12">
        <v>8</v>
      </c>
      <c r="F61" s="12">
        <v>1</v>
      </c>
      <c r="G61"/>
      <c r="H61" s="12">
        <v>10</v>
      </c>
      <c r="I61" s="12">
        <v>6</v>
      </c>
      <c r="J61" s="9">
        <f t="shared" si="10"/>
        <v>17</v>
      </c>
      <c r="K61" s="9">
        <f t="shared" si="11"/>
        <v>15</v>
      </c>
      <c r="L61" s="9">
        <f t="shared" si="17"/>
        <v>1599</v>
      </c>
      <c r="M61" s="9">
        <f t="shared" si="17"/>
        <v>1736</v>
      </c>
      <c r="N61" s="5">
        <f t="shared" si="12"/>
        <v>15.25342274378318</v>
      </c>
      <c r="O61" s="11">
        <f t="shared" si="16"/>
        <v>1589.6926515786536</v>
      </c>
      <c r="P61" s="5">
        <f t="shared" si="13"/>
        <v>93.18245319921765</v>
      </c>
      <c r="Q61" s="9">
        <f t="shared" si="14"/>
        <v>2</v>
      </c>
      <c r="R61" s="9">
        <f t="shared" si="15"/>
        <v>34</v>
      </c>
    </row>
    <row r="62" spans="1:18" ht="15">
      <c r="A62" s="17">
        <v>32805</v>
      </c>
      <c r="B62"/>
      <c r="C62"/>
      <c r="D62"/>
      <c r="E62" s="12">
        <v>1</v>
      </c>
      <c r="F62"/>
      <c r="G62" s="12">
        <v>1</v>
      </c>
      <c r="H62" s="12">
        <v>2</v>
      </c>
      <c r="I62" s="12">
        <v>3</v>
      </c>
      <c r="J62" s="9">
        <f t="shared" si="10"/>
        <v>1</v>
      </c>
      <c r="K62" s="9">
        <f t="shared" si="11"/>
        <v>4</v>
      </c>
      <c r="L62" s="9">
        <f t="shared" si="17"/>
        <v>1600</v>
      </c>
      <c r="M62" s="9">
        <f t="shared" si="17"/>
        <v>1740</v>
      </c>
      <c r="N62" s="5">
        <f t="shared" si="12"/>
        <v>2.3833473037161217</v>
      </c>
      <c r="O62" s="11">
        <f t="shared" si="16"/>
        <v>1592.0759988823697</v>
      </c>
      <c r="P62" s="5">
        <f t="shared" si="13"/>
        <v>93.32215702710253</v>
      </c>
      <c r="Q62" s="9">
        <f t="shared" si="14"/>
        <v>1</v>
      </c>
      <c r="R62" s="9">
        <f t="shared" si="15"/>
        <v>6</v>
      </c>
    </row>
    <row r="63" spans="1:18" ht="15">
      <c r="A63" s="17">
        <v>32806</v>
      </c>
      <c r="B63"/>
      <c r="C63" s="12">
        <v>1</v>
      </c>
      <c r="D63"/>
      <c r="E63"/>
      <c r="F63"/>
      <c r="G63"/>
      <c r="H63"/>
      <c r="I63"/>
      <c r="J63" s="9">
        <f t="shared" si="10"/>
        <v>-1</v>
      </c>
      <c r="K63" s="9">
        <f t="shared" si="11"/>
        <v>0</v>
      </c>
      <c r="L63" s="9">
        <f t="shared" si="17"/>
        <v>1599</v>
      </c>
      <c r="M63" s="9">
        <f t="shared" si="17"/>
        <v>1740</v>
      </c>
      <c r="N63" s="5">
        <f t="shared" si="12"/>
        <v>-0.47666946074322436</v>
      </c>
      <c r="O63" s="11">
        <f t="shared" si="16"/>
        <v>1591.5993294216264</v>
      </c>
      <c r="P63" s="5">
        <f t="shared" si="13"/>
        <v>93.29421626152556</v>
      </c>
      <c r="Q63" s="9">
        <f t="shared" si="14"/>
        <v>1</v>
      </c>
      <c r="R63" s="9">
        <f t="shared" si="15"/>
        <v>0</v>
      </c>
    </row>
    <row r="64" spans="1:18" ht="15">
      <c r="A64" s="17">
        <v>32807</v>
      </c>
      <c r="B64"/>
      <c r="C64"/>
      <c r="D64" s="12">
        <v>1</v>
      </c>
      <c r="E64" s="12">
        <v>3</v>
      </c>
      <c r="F64"/>
      <c r="G64"/>
      <c r="H64" s="12">
        <v>1</v>
      </c>
      <c r="I64"/>
      <c r="J64" s="9">
        <f t="shared" si="10"/>
        <v>4</v>
      </c>
      <c r="K64" s="9">
        <f t="shared" si="11"/>
        <v>1</v>
      </c>
      <c r="L64" s="9">
        <f t="shared" si="17"/>
        <v>1603</v>
      </c>
      <c r="M64" s="9">
        <f t="shared" si="17"/>
        <v>1741</v>
      </c>
      <c r="N64" s="5">
        <f t="shared" si="12"/>
        <v>2.3833473037161217</v>
      </c>
      <c r="O64" s="11">
        <f t="shared" si="16"/>
        <v>1593.9826767253426</v>
      </c>
      <c r="P64" s="5">
        <f t="shared" si="13"/>
        <v>93.43392008941044</v>
      </c>
      <c r="Q64" s="9">
        <f t="shared" si="14"/>
        <v>0</v>
      </c>
      <c r="R64" s="9">
        <f t="shared" si="15"/>
        <v>5</v>
      </c>
    </row>
    <row r="65" spans="1:18" ht="15">
      <c r="A65" s="17">
        <v>32808</v>
      </c>
      <c r="B65"/>
      <c r="C65"/>
      <c r="D65" s="12">
        <v>4</v>
      </c>
      <c r="E65" s="12">
        <v>4</v>
      </c>
      <c r="F65" s="12">
        <v>1</v>
      </c>
      <c r="G65" s="12">
        <v>1</v>
      </c>
      <c r="H65" s="12">
        <v>6</v>
      </c>
      <c r="I65" s="12">
        <v>6</v>
      </c>
      <c r="J65" s="9">
        <f t="shared" si="10"/>
        <v>8</v>
      </c>
      <c r="K65" s="9">
        <f t="shared" si="11"/>
        <v>10</v>
      </c>
      <c r="L65" s="9">
        <f aca="true" t="shared" si="18" ref="L65:M84">L64+J65</f>
        <v>1611</v>
      </c>
      <c r="M65" s="9">
        <f t="shared" si="18"/>
        <v>1751</v>
      </c>
      <c r="N65" s="5">
        <f t="shared" si="12"/>
        <v>8.580050293378038</v>
      </c>
      <c r="O65" s="11">
        <f t="shared" si="16"/>
        <v>1602.5627270187206</v>
      </c>
      <c r="P65" s="5">
        <f t="shared" si="13"/>
        <v>93.93685386979601</v>
      </c>
      <c r="Q65" s="9">
        <f t="shared" si="14"/>
        <v>2</v>
      </c>
      <c r="R65" s="9">
        <f t="shared" si="15"/>
        <v>20</v>
      </c>
    </row>
    <row r="66" spans="1:18" ht="15">
      <c r="A66" s="17">
        <v>32809</v>
      </c>
      <c r="B66"/>
      <c r="C66"/>
      <c r="D66" s="12">
        <v>2</v>
      </c>
      <c r="E66" s="12">
        <v>2</v>
      </c>
      <c r="F66"/>
      <c r="G66"/>
      <c r="H66"/>
      <c r="I66" s="12">
        <v>1</v>
      </c>
      <c r="J66" s="9">
        <f t="shared" si="10"/>
        <v>4</v>
      </c>
      <c r="K66" s="9">
        <f t="shared" si="11"/>
        <v>1</v>
      </c>
      <c r="L66" s="9">
        <f t="shared" si="18"/>
        <v>1615</v>
      </c>
      <c r="M66" s="9">
        <f t="shared" si="18"/>
        <v>1752</v>
      </c>
      <c r="N66" s="5">
        <f t="shared" si="12"/>
        <v>2.3833473037161217</v>
      </c>
      <c r="O66" s="11">
        <f t="shared" si="16"/>
        <v>1604.9460743224367</v>
      </c>
      <c r="P66" s="5">
        <f t="shared" si="13"/>
        <v>94.07655769768091</v>
      </c>
      <c r="Q66" s="9">
        <f t="shared" si="14"/>
        <v>0</v>
      </c>
      <c r="R66" s="9">
        <f t="shared" si="15"/>
        <v>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1615</v>
      </c>
      <c r="M67" s="9">
        <f t="shared" si="18"/>
        <v>1752</v>
      </c>
      <c r="N67" s="5">
        <f t="shared" si="12"/>
        <v>0</v>
      </c>
      <c r="O67" s="11">
        <f t="shared" si="16"/>
        <v>1604.9460743224367</v>
      </c>
      <c r="P67" s="5">
        <f t="shared" si="13"/>
        <v>94.07655769768091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1615</v>
      </c>
      <c r="M68" s="9">
        <f t="shared" si="18"/>
        <v>1752</v>
      </c>
      <c r="N68" s="5">
        <f aca="true" t="shared" si="21" ref="N68:N101">(+J68+K68)*($J$103/($J$103+$K$103))</f>
        <v>0</v>
      </c>
      <c r="O68" s="11">
        <f t="shared" si="16"/>
        <v>1604.9460743224367</v>
      </c>
      <c r="P68" s="5">
        <f aca="true" t="shared" si="22" ref="P68:P101">O68*100/$N$103</f>
        <v>94.07655769768091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 s="12">
        <v>1</v>
      </c>
      <c r="E69"/>
      <c r="F69"/>
      <c r="G69" s="12">
        <v>1</v>
      </c>
      <c r="H69"/>
      <c r="I69" s="12">
        <v>2</v>
      </c>
      <c r="J69" s="9">
        <f t="shared" si="19"/>
        <v>1</v>
      </c>
      <c r="K69" s="9">
        <f t="shared" si="20"/>
        <v>1</v>
      </c>
      <c r="L69" s="9">
        <f t="shared" si="18"/>
        <v>1616</v>
      </c>
      <c r="M69" s="9">
        <f t="shared" si="18"/>
        <v>1753</v>
      </c>
      <c r="N69" s="5">
        <f t="shared" si="21"/>
        <v>0.9533389214864487</v>
      </c>
      <c r="O69" s="11">
        <f aca="true" t="shared" si="25" ref="O69:O101">O68+N69</f>
        <v>1605.8994132439232</v>
      </c>
      <c r="P69" s="5">
        <f t="shared" si="22"/>
        <v>94.13243922883485</v>
      </c>
      <c r="Q69" s="9">
        <f t="shared" si="23"/>
        <v>1</v>
      </c>
      <c r="R69" s="9">
        <f t="shared" si="24"/>
        <v>3</v>
      </c>
    </row>
    <row r="70" spans="1:18" ht="15">
      <c r="A70" s="17">
        <v>32813</v>
      </c>
      <c r="B70"/>
      <c r="C70"/>
      <c r="D70"/>
      <c r="E70"/>
      <c r="F70"/>
      <c r="G70"/>
      <c r="H70"/>
      <c r="I70"/>
      <c r="J70" s="9">
        <f t="shared" si="19"/>
        <v>0</v>
      </c>
      <c r="K70" s="9">
        <f t="shared" si="20"/>
        <v>0</v>
      </c>
      <c r="L70" s="9">
        <f t="shared" si="18"/>
        <v>1616</v>
      </c>
      <c r="M70" s="9">
        <f t="shared" si="18"/>
        <v>1753</v>
      </c>
      <c r="N70" s="5">
        <f t="shared" si="21"/>
        <v>0</v>
      </c>
      <c r="O70" s="11">
        <f t="shared" si="25"/>
        <v>1605.8994132439232</v>
      </c>
      <c r="P70" s="5">
        <f t="shared" si="22"/>
        <v>94.13243922883485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1616</v>
      </c>
      <c r="M71" s="9">
        <f t="shared" si="18"/>
        <v>1753</v>
      </c>
      <c r="N71" s="5">
        <f t="shared" si="21"/>
        <v>0</v>
      </c>
      <c r="O71" s="11">
        <f t="shared" si="25"/>
        <v>1605.8994132439232</v>
      </c>
      <c r="P71" s="5">
        <f t="shared" si="22"/>
        <v>94.13243922883485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 s="12">
        <v>1</v>
      </c>
      <c r="G72" s="12">
        <v>1</v>
      </c>
      <c r="H72"/>
      <c r="I72" s="12">
        <v>1</v>
      </c>
      <c r="J72" s="9">
        <f t="shared" si="19"/>
        <v>0</v>
      </c>
      <c r="K72" s="9">
        <f t="shared" si="20"/>
        <v>-1</v>
      </c>
      <c r="L72" s="9">
        <f t="shared" si="18"/>
        <v>1616</v>
      </c>
      <c r="M72" s="9">
        <f t="shared" si="18"/>
        <v>1752</v>
      </c>
      <c r="N72" s="5">
        <f t="shared" si="21"/>
        <v>-0.47666946074322436</v>
      </c>
      <c r="O72" s="11">
        <f t="shared" si="25"/>
        <v>1605.4227437831798</v>
      </c>
      <c r="P72" s="5">
        <f t="shared" si="22"/>
        <v>94.10449846325788</v>
      </c>
      <c r="Q72" s="9">
        <f t="shared" si="23"/>
        <v>2</v>
      </c>
      <c r="R72" s="9">
        <f t="shared" si="24"/>
        <v>1</v>
      </c>
    </row>
    <row r="73" spans="1:18" ht="15">
      <c r="A73" s="17">
        <v>32816</v>
      </c>
      <c r="B73"/>
      <c r="C73"/>
      <c r="D73" s="12">
        <v>4</v>
      </c>
      <c r="E73" s="12">
        <v>5</v>
      </c>
      <c r="F73"/>
      <c r="G73"/>
      <c r="H73" s="12">
        <v>4</v>
      </c>
      <c r="I73" s="12">
        <v>4</v>
      </c>
      <c r="J73" s="9">
        <f t="shared" si="19"/>
        <v>9</v>
      </c>
      <c r="K73" s="9">
        <f t="shared" si="20"/>
        <v>8</v>
      </c>
      <c r="L73" s="9">
        <f t="shared" si="18"/>
        <v>1625</v>
      </c>
      <c r="M73" s="9">
        <f t="shared" si="18"/>
        <v>1760</v>
      </c>
      <c r="N73" s="5">
        <f t="shared" si="21"/>
        <v>8.103380832634814</v>
      </c>
      <c r="O73" s="11">
        <f t="shared" si="25"/>
        <v>1613.5261246158148</v>
      </c>
      <c r="P73" s="5">
        <f t="shared" si="22"/>
        <v>94.57949147806649</v>
      </c>
      <c r="Q73" s="9">
        <f t="shared" si="23"/>
        <v>0</v>
      </c>
      <c r="R73" s="9">
        <f t="shared" si="24"/>
        <v>17</v>
      </c>
    </row>
    <row r="74" spans="1:18" ht="15">
      <c r="A74" s="17">
        <v>32817</v>
      </c>
      <c r="B74"/>
      <c r="C74"/>
      <c r="D74" s="12">
        <v>9</v>
      </c>
      <c r="E74" s="12">
        <v>4</v>
      </c>
      <c r="F74" s="12">
        <v>1</v>
      </c>
      <c r="G74"/>
      <c r="H74" s="12">
        <v>9</v>
      </c>
      <c r="I74" s="12">
        <v>8</v>
      </c>
      <c r="J74" s="9">
        <f t="shared" si="19"/>
        <v>13</v>
      </c>
      <c r="K74" s="9">
        <f t="shared" si="20"/>
        <v>16</v>
      </c>
      <c r="L74" s="9">
        <f t="shared" si="18"/>
        <v>1638</v>
      </c>
      <c r="M74" s="9">
        <f t="shared" si="18"/>
        <v>1776</v>
      </c>
      <c r="N74" s="5">
        <f t="shared" si="21"/>
        <v>13.823414361553507</v>
      </c>
      <c r="O74" s="11">
        <f t="shared" si="25"/>
        <v>1627.3495389773682</v>
      </c>
      <c r="P74" s="5">
        <f t="shared" si="22"/>
        <v>95.38977367979882</v>
      </c>
      <c r="Q74" s="9">
        <f t="shared" si="23"/>
        <v>1</v>
      </c>
      <c r="R74" s="9">
        <f t="shared" si="24"/>
        <v>30</v>
      </c>
    </row>
    <row r="75" spans="1:18" ht="15">
      <c r="A75" s="17">
        <v>32818</v>
      </c>
      <c r="B75"/>
      <c r="C75"/>
      <c r="D75" s="12">
        <v>17</v>
      </c>
      <c r="E75" s="12">
        <v>11</v>
      </c>
      <c r="F75"/>
      <c r="G75" s="12">
        <v>1</v>
      </c>
      <c r="H75" s="12">
        <v>13</v>
      </c>
      <c r="I75" s="12">
        <v>11</v>
      </c>
      <c r="J75" s="9">
        <f t="shared" si="19"/>
        <v>28</v>
      </c>
      <c r="K75" s="9">
        <f t="shared" si="20"/>
        <v>23</v>
      </c>
      <c r="L75" s="9">
        <f t="shared" si="18"/>
        <v>1666</v>
      </c>
      <c r="M75" s="9">
        <f t="shared" si="18"/>
        <v>1799</v>
      </c>
      <c r="N75" s="5">
        <f t="shared" si="21"/>
        <v>24.310142497904444</v>
      </c>
      <c r="O75" s="11">
        <f t="shared" si="25"/>
        <v>1651.6596814752727</v>
      </c>
      <c r="P75" s="5">
        <f t="shared" si="22"/>
        <v>96.81475272422465</v>
      </c>
      <c r="Q75" s="9">
        <f t="shared" si="23"/>
        <v>1</v>
      </c>
      <c r="R75" s="9">
        <f t="shared" si="24"/>
        <v>52</v>
      </c>
    </row>
    <row r="76" spans="1:18" ht="15">
      <c r="A76" s="17">
        <v>32819</v>
      </c>
      <c r="B76"/>
      <c r="C76"/>
      <c r="D76" s="12">
        <v>7</v>
      </c>
      <c r="E76" s="12">
        <v>4</v>
      </c>
      <c r="F76" s="12">
        <v>1</v>
      </c>
      <c r="G76" s="12">
        <v>2</v>
      </c>
      <c r="H76" s="12">
        <v>13</v>
      </c>
      <c r="I76" s="12">
        <v>11</v>
      </c>
      <c r="J76" s="9">
        <f t="shared" si="19"/>
        <v>11</v>
      </c>
      <c r="K76" s="9">
        <f t="shared" si="20"/>
        <v>21</v>
      </c>
      <c r="L76" s="9">
        <f t="shared" si="18"/>
        <v>1677</v>
      </c>
      <c r="M76" s="9">
        <f t="shared" si="18"/>
        <v>1820</v>
      </c>
      <c r="N76" s="5">
        <f t="shared" si="21"/>
        <v>15.25342274378318</v>
      </c>
      <c r="O76" s="11">
        <f t="shared" si="25"/>
        <v>1666.9131042190559</v>
      </c>
      <c r="P76" s="5">
        <f t="shared" si="22"/>
        <v>97.7088572226879</v>
      </c>
      <c r="Q76" s="9">
        <f t="shared" si="23"/>
        <v>3</v>
      </c>
      <c r="R76" s="9">
        <f t="shared" si="24"/>
        <v>35</v>
      </c>
    </row>
    <row r="77" spans="1:18" ht="15">
      <c r="A77" s="17">
        <v>32820</v>
      </c>
      <c r="B77"/>
      <c r="C77" s="12">
        <v>1</v>
      </c>
      <c r="D77"/>
      <c r="E77" s="12">
        <v>1</v>
      </c>
      <c r="F77" s="12">
        <v>1</v>
      </c>
      <c r="G77"/>
      <c r="H77" s="12">
        <v>1</v>
      </c>
      <c r="I77" s="12">
        <v>5</v>
      </c>
      <c r="J77" s="9">
        <f t="shared" si="19"/>
        <v>0</v>
      </c>
      <c r="K77" s="9">
        <f t="shared" si="20"/>
        <v>5</v>
      </c>
      <c r="L77" s="9">
        <f t="shared" si="18"/>
        <v>1677</v>
      </c>
      <c r="M77" s="9">
        <f t="shared" si="18"/>
        <v>1825</v>
      </c>
      <c r="N77" s="5">
        <f t="shared" si="21"/>
        <v>2.3833473037161217</v>
      </c>
      <c r="O77" s="11">
        <f t="shared" si="25"/>
        <v>1669.296451522772</v>
      </c>
      <c r="P77" s="5">
        <f t="shared" si="22"/>
        <v>97.84856105057277</v>
      </c>
      <c r="Q77" s="9">
        <f t="shared" si="23"/>
        <v>2</v>
      </c>
      <c r="R77" s="9">
        <f t="shared" si="24"/>
        <v>7</v>
      </c>
    </row>
    <row r="78" spans="1:18" ht="15">
      <c r="A78" s="17">
        <v>32821</v>
      </c>
      <c r="B78"/>
      <c r="C78" s="12">
        <v>2</v>
      </c>
      <c r="D78" s="12">
        <v>1</v>
      </c>
      <c r="E78" s="12">
        <v>5</v>
      </c>
      <c r="F78"/>
      <c r="G78"/>
      <c r="H78" s="12">
        <v>7</v>
      </c>
      <c r="I78" s="12">
        <v>2</v>
      </c>
      <c r="J78" s="9">
        <f t="shared" si="19"/>
        <v>4</v>
      </c>
      <c r="K78" s="9">
        <f t="shared" si="20"/>
        <v>9</v>
      </c>
      <c r="L78" s="9">
        <f t="shared" si="18"/>
        <v>1681</v>
      </c>
      <c r="M78" s="9">
        <f t="shared" si="18"/>
        <v>1834</v>
      </c>
      <c r="N78" s="5">
        <f t="shared" si="21"/>
        <v>6.196702989661917</v>
      </c>
      <c r="O78" s="11">
        <f t="shared" si="25"/>
        <v>1675.4931545124339</v>
      </c>
      <c r="P78" s="5">
        <f t="shared" si="22"/>
        <v>98.21179100307347</v>
      </c>
      <c r="Q78" s="9">
        <f t="shared" si="23"/>
        <v>2</v>
      </c>
      <c r="R78" s="9">
        <f t="shared" si="24"/>
        <v>15</v>
      </c>
    </row>
    <row r="79" spans="1:18" ht="15">
      <c r="A79" s="17">
        <v>32822</v>
      </c>
      <c r="B79"/>
      <c r="C79" s="12">
        <v>1</v>
      </c>
      <c r="D79" s="12">
        <v>2</v>
      </c>
      <c r="E79" s="12">
        <v>1</v>
      </c>
      <c r="F79" s="12">
        <v>1</v>
      </c>
      <c r="G79"/>
      <c r="H79" s="12">
        <v>1</v>
      </c>
      <c r="I79" s="12">
        <v>4</v>
      </c>
      <c r="J79" s="9">
        <f t="shared" si="19"/>
        <v>2</v>
      </c>
      <c r="K79" s="9">
        <f t="shared" si="20"/>
        <v>4</v>
      </c>
      <c r="L79" s="9">
        <f t="shared" si="18"/>
        <v>1683</v>
      </c>
      <c r="M79" s="9">
        <f t="shared" si="18"/>
        <v>1838</v>
      </c>
      <c r="N79" s="5">
        <f t="shared" si="21"/>
        <v>2.8600167644593464</v>
      </c>
      <c r="O79" s="11">
        <f t="shared" si="25"/>
        <v>1678.3531712768931</v>
      </c>
      <c r="P79" s="5">
        <f t="shared" si="22"/>
        <v>98.37943559653533</v>
      </c>
      <c r="Q79" s="9">
        <f t="shared" si="23"/>
        <v>2</v>
      </c>
      <c r="R79" s="9">
        <f t="shared" si="24"/>
        <v>8</v>
      </c>
    </row>
    <row r="80" spans="1:18" ht="15">
      <c r="A80" s="17">
        <v>32823</v>
      </c>
      <c r="B80"/>
      <c r="C80"/>
      <c r="D80"/>
      <c r="E80" s="12">
        <v>2</v>
      </c>
      <c r="F80"/>
      <c r="G80"/>
      <c r="H80" s="12">
        <v>2</v>
      </c>
      <c r="I80" s="12">
        <v>2</v>
      </c>
      <c r="J80" s="9">
        <f t="shared" si="19"/>
        <v>2</v>
      </c>
      <c r="K80" s="9">
        <f t="shared" si="20"/>
        <v>4</v>
      </c>
      <c r="L80" s="9">
        <f t="shared" si="18"/>
        <v>1685</v>
      </c>
      <c r="M80" s="9">
        <f t="shared" si="18"/>
        <v>1842</v>
      </c>
      <c r="N80" s="5">
        <f t="shared" si="21"/>
        <v>2.8600167644593464</v>
      </c>
      <c r="O80" s="11">
        <f t="shared" si="25"/>
        <v>1681.2131880413524</v>
      </c>
      <c r="P80" s="5">
        <f t="shared" si="22"/>
        <v>98.54708018999717</v>
      </c>
      <c r="Q80" s="9">
        <f t="shared" si="23"/>
        <v>0</v>
      </c>
      <c r="R80" s="9">
        <f t="shared" si="24"/>
        <v>6</v>
      </c>
    </row>
    <row r="81" spans="1:19" ht="15">
      <c r="A81" s="17">
        <v>32824</v>
      </c>
      <c r="B81"/>
      <c r="C81"/>
      <c r="D81" s="12">
        <v>3</v>
      </c>
      <c r="E81" s="12">
        <v>3</v>
      </c>
      <c r="F81" s="12">
        <v>1</v>
      </c>
      <c r="G81"/>
      <c r="H81" s="12">
        <v>6</v>
      </c>
      <c r="I81"/>
      <c r="J81" s="9">
        <f t="shared" si="19"/>
        <v>6</v>
      </c>
      <c r="K81" s="9">
        <f t="shared" si="20"/>
        <v>5</v>
      </c>
      <c r="L81" s="9">
        <f t="shared" si="18"/>
        <v>1691</v>
      </c>
      <c r="M81" s="9">
        <f t="shared" si="18"/>
        <v>1847</v>
      </c>
      <c r="N81" s="5">
        <f t="shared" si="21"/>
        <v>5.243364068175468</v>
      </c>
      <c r="O81" s="11">
        <f t="shared" si="25"/>
        <v>1686.4565521095278</v>
      </c>
      <c r="P81" s="5">
        <f t="shared" si="22"/>
        <v>98.85442861134392</v>
      </c>
      <c r="Q81" s="9">
        <f t="shared" si="23"/>
        <v>1</v>
      </c>
      <c r="R81" s="9">
        <f t="shared" si="24"/>
        <v>12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1691</v>
      </c>
      <c r="M82" s="9">
        <f t="shared" si="18"/>
        <v>1847</v>
      </c>
      <c r="N82" s="5">
        <f t="shared" si="21"/>
        <v>0</v>
      </c>
      <c r="O82" s="11">
        <f t="shared" si="25"/>
        <v>1686.4565521095278</v>
      </c>
      <c r="P82" s="5">
        <f t="shared" si="22"/>
        <v>98.85442861134392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1691</v>
      </c>
      <c r="M83" s="9">
        <f t="shared" si="18"/>
        <v>1847</v>
      </c>
      <c r="N83" s="5">
        <f t="shared" si="21"/>
        <v>0</v>
      </c>
      <c r="O83" s="11">
        <f t="shared" si="25"/>
        <v>1686.4565521095278</v>
      </c>
      <c r="P83" s="5">
        <f t="shared" si="22"/>
        <v>98.85442861134392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/>
      <c r="F84"/>
      <c r="G84"/>
      <c r="H84"/>
      <c r="I84"/>
      <c r="J84" s="9">
        <f t="shared" si="19"/>
        <v>0</v>
      </c>
      <c r="K84" s="9">
        <f t="shared" si="20"/>
        <v>0</v>
      </c>
      <c r="L84" s="9">
        <f t="shared" si="18"/>
        <v>1691</v>
      </c>
      <c r="M84" s="9">
        <f t="shared" si="18"/>
        <v>1847</v>
      </c>
      <c r="N84" s="5">
        <f t="shared" si="21"/>
        <v>0</v>
      </c>
      <c r="O84" s="11">
        <f t="shared" si="25"/>
        <v>1686.4565521095278</v>
      </c>
      <c r="P84" s="5">
        <f t="shared" si="22"/>
        <v>98.85442861134392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 s="12">
        <v>3</v>
      </c>
      <c r="E85" s="12">
        <v>5</v>
      </c>
      <c r="F85"/>
      <c r="G85"/>
      <c r="H85" s="12">
        <v>3</v>
      </c>
      <c r="I85" s="12">
        <v>5</v>
      </c>
      <c r="J85" s="9">
        <f t="shared" si="19"/>
        <v>8</v>
      </c>
      <c r="K85" s="9">
        <f t="shared" si="20"/>
        <v>8</v>
      </c>
      <c r="L85" s="9">
        <f aca="true" t="shared" si="26" ref="L85:M101">L84+J85</f>
        <v>1699</v>
      </c>
      <c r="M85" s="9">
        <f t="shared" si="26"/>
        <v>1855</v>
      </c>
      <c r="N85" s="5">
        <f t="shared" si="21"/>
        <v>7.62671137189159</v>
      </c>
      <c r="O85" s="11">
        <f t="shared" si="25"/>
        <v>1694.0832634814194</v>
      </c>
      <c r="P85" s="5">
        <f t="shared" si="22"/>
        <v>99.30148086057555</v>
      </c>
      <c r="Q85" s="9">
        <f t="shared" si="23"/>
        <v>0</v>
      </c>
      <c r="R85" s="9">
        <f t="shared" si="24"/>
        <v>16</v>
      </c>
    </row>
    <row r="86" spans="1:18" ht="15">
      <c r="A86" s="17">
        <v>32829</v>
      </c>
      <c r="B86"/>
      <c r="C86"/>
      <c r="D86" s="12">
        <v>1</v>
      </c>
      <c r="E86"/>
      <c r="F86"/>
      <c r="G86"/>
      <c r="H86" s="12">
        <v>2</v>
      </c>
      <c r="I86"/>
      <c r="J86" s="9">
        <f t="shared" si="19"/>
        <v>1</v>
      </c>
      <c r="K86" s="9">
        <f t="shared" si="20"/>
        <v>2</v>
      </c>
      <c r="L86" s="9">
        <f t="shared" si="26"/>
        <v>1700</v>
      </c>
      <c r="M86" s="9">
        <f t="shared" si="26"/>
        <v>1857</v>
      </c>
      <c r="N86" s="5">
        <f t="shared" si="21"/>
        <v>1.4300083822296732</v>
      </c>
      <c r="O86" s="11">
        <f t="shared" si="25"/>
        <v>1695.5132718636492</v>
      </c>
      <c r="P86" s="5">
        <f t="shared" si="22"/>
        <v>99.38530315730648</v>
      </c>
      <c r="Q86" s="9">
        <f t="shared" si="23"/>
        <v>0</v>
      </c>
      <c r="R86" s="9">
        <f t="shared" si="24"/>
        <v>3</v>
      </c>
    </row>
    <row r="87" spans="1:18" ht="15">
      <c r="A87" s="17">
        <v>32830</v>
      </c>
      <c r="B87"/>
      <c r="C87"/>
      <c r="D87"/>
      <c r="E87"/>
      <c r="F87"/>
      <c r="G87"/>
      <c r="H87"/>
      <c r="I87" s="12">
        <v>2</v>
      </c>
      <c r="J87" s="9">
        <f t="shared" si="19"/>
        <v>0</v>
      </c>
      <c r="K87" s="9">
        <f t="shared" si="20"/>
        <v>2</v>
      </c>
      <c r="L87" s="9">
        <f t="shared" si="26"/>
        <v>1700</v>
      </c>
      <c r="M87" s="9">
        <f t="shared" si="26"/>
        <v>1859</v>
      </c>
      <c r="N87" s="5">
        <f t="shared" si="21"/>
        <v>0.9533389214864487</v>
      </c>
      <c r="O87" s="11">
        <f t="shared" si="25"/>
        <v>1696.4666107851356</v>
      </c>
      <c r="P87" s="5">
        <f t="shared" si="22"/>
        <v>99.44118468846045</v>
      </c>
      <c r="Q87" s="9">
        <f t="shared" si="23"/>
        <v>0</v>
      </c>
      <c r="R87" s="9">
        <f t="shared" si="24"/>
        <v>2</v>
      </c>
    </row>
    <row r="88" spans="1:18" ht="15">
      <c r="A88" s="17">
        <v>32831</v>
      </c>
      <c r="B88"/>
      <c r="C88"/>
      <c r="D88"/>
      <c r="E88"/>
      <c r="F88"/>
      <c r="G88"/>
      <c r="H88"/>
      <c r="I88" s="12">
        <v>1</v>
      </c>
      <c r="J88" s="9">
        <f t="shared" si="19"/>
        <v>0</v>
      </c>
      <c r="K88" s="9">
        <f t="shared" si="20"/>
        <v>1</v>
      </c>
      <c r="L88" s="9">
        <f t="shared" si="26"/>
        <v>1700</v>
      </c>
      <c r="M88" s="9">
        <f t="shared" si="26"/>
        <v>1860</v>
      </c>
      <c r="N88" s="5">
        <f t="shared" si="21"/>
        <v>0.47666946074322436</v>
      </c>
      <c r="O88" s="11">
        <f t="shared" si="25"/>
        <v>1696.943280245879</v>
      </c>
      <c r="P88" s="5">
        <f t="shared" si="22"/>
        <v>99.46912545403742</v>
      </c>
      <c r="Q88" s="9">
        <f t="shared" si="23"/>
        <v>0</v>
      </c>
      <c r="R88" s="9">
        <f t="shared" si="24"/>
        <v>1</v>
      </c>
    </row>
    <row r="89" spans="1:18" ht="15">
      <c r="A89" s="17">
        <v>32832</v>
      </c>
      <c r="B89"/>
      <c r="C89"/>
      <c r="D89"/>
      <c r="E89"/>
      <c r="F89"/>
      <c r="G89"/>
      <c r="H89"/>
      <c r="I89" s="12">
        <v>2</v>
      </c>
      <c r="J89" s="9">
        <f t="shared" si="19"/>
        <v>0</v>
      </c>
      <c r="K89" s="9">
        <f t="shared" si="20"/>
        <v>2</v>
      </c>
      <c r="L89" s="9">
        <f t="shared" si="26"/>
        <v>1700</v>
      </c>
      <c r="M89" s="9">
        <f t="shared" si="26"/>
        <v>1862</v>
      </c>
      <c r="N89" s="5">
        <f t="shared" si="21"/>
        <v>0.9533389214864487</v>
      </c>
      <c r="O89" s="11">
        <f t="shared" si="25"/>
        <v>1697.8966191673653</v>
      </c>
      <c r="P89" s="5">
        <f t="shared" si="22"/>
        <v>99.52500698519138</v>
      </c>
      <c r="Q89" s="9">
        <f t="shared" si="23"/>
        <v>0</v>
      </c>
      <c r="R89" s="9">
        <f t="shared" si="24"/>
        <v>2</v>
      </c>
    </row>
    <row r="90" spans="1:18" ht="15">
      <c r="A90" s="17">
        <v>32833</v>
      </c>
      <c r="B90"/>
      <c r="C90"/>
      <c r="D90"/>
      <c r="E90"/>
      <c r="F90"/>
      <c r="G90"/>
      <c r="H90"/>
      <c r="I90" s="12">
        <v>1</v>
      </c>
      <c r="J90" s="9">
        <f t="shared" si="19"/>
        <v>0</v>
      </c>
      <c r="K90" s="9">
        <f t="shared" si="20"/>
        <v>1</v>
      </c>
      <c r="L90" s="9">
        <f t="shared" si="26"/>
        <v>1700</v>
      </c>
      <c r="M90" s="9">
        <f t="shared" si="26"/>
        <v>1863</v>
      </c>
      <c r="N90" s="5">
        <f t="shared" si="21"/>
        <v>0.47666946074322436</v>
      </c>
      <c r="O90" s="11">
        <f t="shared" si="25"/>
        <v>1698.3732886281086</v>
      </c>
      <c r="P90" s="5">
        <f t="shared" si="22"/>
        <v>99.55294775076835</v>
      </c>
      <c r="Q90" s="9">
        <f t="shared" si="23"/>
        <v>0</v>
      </c>
      <c r="R90" s="9">
        <f t="shared" si="24"/>
        <v>1</v>
      </c>
    </row>
    <row r="91" spans="1:18" ht="15">
      <c r="A91" s="17">
        <v>32834</v>
      </c>
      <c r="B91"/>
      <c r="C91"/>
      <c r="D91" s="12">
        <v>1</v>
      </c>
      <c r="E91"/>
      <c r="F91"/>
      <c r="G91" s="12">
        <v>1</v>
      </c>
      <c r="H91" s="12">
        <v>1</v>
      </c>
      <c r="I91" s="12">
        <v>1</v>
      </c>
      <c r="J91" s="9">
        <f t="shared" si="19"/>
        <v>1</v>
      </c>
      <c r="K91" s="9">
        <f t="shared" si="20"/>
        <v>1</v>
      </c>
      <c r="L91" s="9">
        <f t="shared" si="26"/>
        <v>1701</v>
      </c>
      <c r="M91" s="9">
        <f t="shared" si="26"/>
        <v>1864</v>
      </c>
      <c r="N91" s="5">
        <f t="shared" si="21"/>
        <v>0.9533389214864487</v>
      </c>
      <c r="O91" s="11">
        <f t="shared" si="25"/>
        <v>1699.326627549595</v>
      </c>
      <c r="P91" s="5">
        <f t="shared" si="22"/>
        <v>99.60882928192231</v>
      </c>
      <c r="Q91" s="9">
        <f t="shared" si="23"/>
        <v>1</v>
      </c>
      <c r="R91" s="9">
        <f t="shared" si="24"/>
        <v>3</v>
      </c>
    </row>
    <row r="92" spans="1:18" ht="15">
      <c r="A92" s="17">
        <v>32835</v>
      </c>
      <c r="B92"/>
      <c r="C92"/>
      <c r="D92" s="12">
        <v>1</v>
      </c>
      <c r="E92" s="12">
        <v>1</v>
      </c>
      <c r="F92"/>
      <c r="G92"/>
      <c r="H92" s="12">
        <v>1</v>
      </c>
      <c r="I92" s="12">
        <v>2</v>
      </c>
      <c r="J92" s="9">
        <f t="shared" si="19"/>
        <v>2</v>
      </c>
      <c r="K92" s="9">
        <f t="shared" si="20"/>
        <v>3</v>
      </c>
      <c r="L92" s="9">
        <f t="shared" si="26"/>
        <v>1703</v>
      </c>
      <c r="M92" s="9">
        <f t="shared" si="26"/>
        <v>1867</v>
      </c>
      <c r="N92" s="5">
        <f t="shared" si="21"/>
        <v>2.3833473037161217</v>
      </c>
      <c r="O92" s="11">
        <f t="shared" si="25"/>
        <v>1701.7099748533112</v>
      </c>
      <c r="P92" s="5">
        <f t="shared" si="22"/>
        <v>99.7485331098072</v>
      </c>
      <c r="Q92" s="9">
        <f t="shared" si="23"/>
        <v>0</v>
      </c>
      <c r="R92" s="9">
        <f t="shared" si="24"/>
        <v>5</v>
      </c>
    </row>
    <row r="93" spans="1:18" ht="15">
      <c r="A93" s="17">
        <v>32836</v>
      </c>
      <c r="B93"/>
      <c r="C93"/>
      <c r="D93"/>
      <c r="E93"/>
      <c r="F93"/>
      <c r="G93"/>
      <c r="H93" s="12">
        <v>1</v>
      </c>
      <c r="I93" s="12">
        <v>1</v>
      </c>
      <c r="J93" s="9">
        <f t="shared" si="19"/>
        <v>0</v>
      </c>
      <c r="K93" s="9">
        <f t="shared" si="20"/>
        <v>2</v>
      </c>
      <c r="L93" s="9">
        <f t="shared" si="26"/>
        <v>1703</v>
      </c>
      <c r="M93" s="9">
        <f t="shared" si="26"/>
        <v>1869</v>
      </c>
      <c r="N93" s="5">
        <f t="shared" si="21"/>
        <v>0.9533389214864487</v>
      </c>
      <c r="O93" s="11">
        <f t="shared" si="25"/>
        <v>1702.6633137747976</v>
      </c>
      <c r="P93" s="5">
        <f t="shared" si="22"/>
        <v>99.80441464096116</v>
      </c>
      <c r="Q93" s="9">
        <f t="shared" si="23"/>
        <v>0</v>
      </c>
      <c r="R93" s="9">
        <f t="shared" si="24"/>
        <v>2</v>
      </c>
    </row>
    <row r="94" spans="1:18" ht="15">
      <c r="A94" s="17">
        <v>32837</v>
      </c>
      <c r="B94"/>
      <c r="C94"/>
      <c r="D94" s="12">
        <v>1</v>
      </c>
      <c r="E94"/>
      <c r="F94"/>
      <c r="G94"/>
      <c r="H94" s="12">
        <v>1</v>
      </c>
      <c r="I94" s="12">
        <v>1</v>
      </c>
      <c r="J94" s="9">
        <f t="shared" si="19"/>
        <v>1</v>
      </c>
      <c r="K94" s="9">
        <f t="shared" si="20"/>
        <v>2</v>
      </c>
      <c r="L94" s="9">
        <f t="shared" si="26"/>
        <v>1704</v>
      </c>
      <c r="M94" s="9">
        <f t="shared" si="26"/>
        <v>1871</v>
      </c>
      <c r="N94" s="5">
        <f t="shared" si="21"/>
        <v>1.4300083822296732</v>
      </c>
      <c r="O94" s="11">
        <f t="shared" si="25"/>
        <v>1704.0933221570274</v>
      </c>
      <c r="P94" s="5">
        <f t="shared" si="22"/>
        <v>99.88823693769208</v>
      </c>
      <c r="Q94" s="9">
        <f t="shared" si="23"/>
        <v>0</v>
      </c>
      <c r="R94" s="9">
        <f t="shared" si="24"/>
        <v>3</v>
      </c>
    </row>
    <row r="95" spans="1:19" ht="15">
      <c r="A95" s="17">
        <v>32838</v>
      </c>
      <c r="B95"/>
      <c r="C95"/>
      <c r="D95"/>
      <c r="E95" s="12">
        <v>1</v>
      </c>
      <c r="F95"/>
      <c r="G95" s="12">
        <v>1</v>
      </c>
      <c r="H95" s="12">
        <v>1</v>
      </c>
      <c r="I95"/>
      <c r="J95" s="9">
        <f t="shared" si="19"/>
        <v>1</v>
      </c>
      <c r="K95" s="9">
        <f t="shared" si="20"/>
        <v>0</v>
      </c>
      <c r="L95" s="9">
        <f t="shared" si="26"/>
        <v>1705</v>
      </c>
      <c r="M95" s="9">
        <f t="shared" si="26"/>
        <v>1871</v>
      </c>
      <c r="N95" s="5">
        <f t="shared" si="21"/>
        <v>0.47666946074322436</v>
      </c>
      <c r="O95" s="11">
        <f t="shared" si="25"/>
        <v>1704.5699916177707</v>
      </c>
      <c r="P95" s="5">
        <f t="shared" si="22"/>
        <v>99.91617770326906</v>
      </c>
      <c r="Q95" s="9">
        <f t="shared" si="23"/>
        <v>1</v>
      </c>
      <c r="R95" s="9">
        <f t="shared" si="24"/>
        <v>2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1705</v>
      </c>
      <c r="M96" s="9">
        <f t="shared" si="26"/>
        <v>1871</v>
      </c>
      <c r="N96" s="5">
        <f t="shared" si="21"/>
        <v>0</v>
      </c>
      <c r="O96" s="11">
        <f t="shared" si="25"/>
        <v>1704.5699916177707</v>
      </c>
      <c r="P96" s="5">
        <f t="shared" si="22"/>
        <v>99.91617770326906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1705</v>
      </c>
      <c r="M97" s="9">
        <f t="shared" si="26"/>
        <v>1871</v>
      </c>
      <c r="N97" s="5">
        <f t="shared" si="21"/>
        <v>0</v>
      </c>
      <c r="O97" s="11">
        <f t="shared" si="25"/>
        <v>1704.5699916177707</v>
      </c>
      <c r="P97" s="5">
        <f t="shared" si="22"/>
        <v>99.91617770326906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1705</v>
      </c>
      <c r="M98" s="9">
        <f t="shared" si="26"/>
        <v>1871</v>
      </c>
      <c r="N98" s="5">
        <f t="shared" si="21"/>
        <v>0</v>
      </c>
      <c r="O98" s="11">
        <f t="shared" si="25"/>
        <v>1704.5699916177707</v>
      </c>
      <c r="P98" s="5">
        <f t="shared" si="22"/>
        <v>99.91617770326906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 s="12">
        <v>1</v>
      </c>
      <c r="F99"/>
      <c r="G99"/>
      <c r="H99" s="12">
        <v>2</v>
      </c>
      <c r="I99"/>
      <c r="J99" s="9">
        <f t="shared" si="19"/>
        <v>1</v>
      </c>
      <c r="K99" s="9">
        <f t="shared" si="20"/>
        <v>2</v>
      </c>
      <c r="L99" s="9">
        <f t="shared" si="26"/>
        <v>1706</v>
      </c>
      <c r="M99" s="9">
        <f t="shared" si="26"/>
        <v>1873</v>
      </c>
      <c r="N99" s="5">
        <f t="shared" si="21"/>
        <v>1.4300083822296732</v>
      </c>
      <c r="O99" s="11">
        <f t="shared" si="25"/>
        <v>1706.0000000000005</v>
      </c>
      <c r="P99" s="5">
        <f t="shared" si="22"/>
        <v>100.00000000000001</v>
      </c>
      <c r="Q99" s="9">
        <f t="shared" si="23"/>
        <v>0</v>
      </c>
      <c r="R99" s="9">
        <f t="shared" si="24"/>
        <v>3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1706</v>
      </c>
      <c r="M100" s="9">
        <f t="shared" si="26"/>
        <v>1873</v>
      </c>
      <c r="N100" s="5">
        <f t="shared" si="21"/>
        <v>0</v>
      </c>
      <c r="O100" s="11">
        <f t="shared" si="25"/>
        <v>1706.0000000000005</v>
      </c>
      <c r="P100" s="5">
        <f t="shared" si="22"/>
        <v>100.00000000000001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1706</v>
      </c>
      <c r="M101" s="9">
        <f t="shared" si="26"/>
        <v>1873</v>
      </c>
      <c r="N101" s="5">
        <f t="shared" si="21"/>
        <v>0</v>
      </c>
      <c r="O101" s="11">
        <f t="shared" si="25"/>
        <v>1706.0000000000005</v>
      </c>
      <c r="P101" s="5">
        <f t="shared" si="22"/>
        <v>100.00000000000001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</v>
      </c>
      <c r="C103" s="9">
        <f t="shared" si="27"/>
        <v>12</v>
      </c>
      <c r="D103" s="9">
        <f t="shared" si="27"/>
        <v>791</v>
      </c>
      <c r="E103" s="9">
        <f t="shared" si="27"/>
        <v>937</v>
      </c>
      <c r="F103" s="9">
        <f t="shared" si="27"/>
        <v>34</v>
      </c>
      <c r="G103" s="9">
        <f t="shared" si="27"/>
        <v>30</v>
      </c>
      <c r="H103" s="9">
        <f t="shared" si="27"/>
        <v>1029</v>
      </c>
      <c r="I103" s="9">
        <f t="shared" si="27"/>
        <v>908</v>
      </c>
      <c r="J103" s="9">
        <f t="shared" si="27"/>
        <v>1706</v>
      </c>
      <c r="K103" s="9">
        <f t="shared" si="27"/>
        <v>1873</v>
      </c>
      <c r="N103" s="5">
        <f>SUM(N4:N101)</f>
        <v>1706.0000000000005</v>
      </c>
      <c r="Q103" s="11">
        <f>SUM(Q4:Q101)</f>
        <v>86</v>
      </c>
      <c r="R103" s="11">
        <f>SUM(R4:R101)</f>
        <v>3665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9" sqref="C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1342.4844720496894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1254.782608695652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>
        <v>0</v>
      </c>
      <c r="C4">
        <v>0</v>
      </c>
      <c r="D4">
        <v>3.900621118012422</v>
      </c>
      <c r="E4">
        <v>0.9751552795031055</v>
      </c>
      <c r="F4"/>
      <c r="G4"/>
      <c r="H4" s="12">
        <v>4</v>
      </c>
      <c r="I4" s="12">
        <v>1</v>
      </c>
      <c r="J4" s="9">
        <f aca="true" t="shared" si="0" ref="J4:J35">-B4-C4+D4+E4</f>
        <v>4.875776397515528</v>
      </c>
      <c r="K4" s="9">
        <f aca="true" t="shared" si="1" ref="K4:K35">-F4-G4+H4+I4</f>
        <v>5</v>
      </c>
      <c r="L4" s="9">
        <f>J4</f>
        <v>4.875776397515528</v>
      </c>
      <c r="M4" s="9">
        <f>K4</f>
        <v>5</v>
      </c>
      <c r="N4" s="5">
        <f aca="true" t="shared" si="2" ref="N4:N35">(+J4+K4)*($J$103/($J$103+$K$103))</f>
        <v>4.870133391872523</v>
      </c>
      <c r="O4" s="11">
        <f>N4</f>
        <v>4.870133391872523</v>
      </c>
      <c r="P4" s="5">
        <f aca="true" t="shared" si="3" ref="P4:P35">O4*100/$N$103</f>
        <v>0.7870507870507878</v>
      </c>
      <c r="Q4" s="9">
        <f aca="true" t="shared" si="4" ref="Q4:Q35">+B4+C4+F4+G4</f>
        <v>0</v>
      </c>
      <c r="R4" s="9">
        <f aca="true" t="shared" si="5" ref="R4:R35">D4+E4+H4+I4</f>
        <v>9.875776397515528</v>
      </c>
      <c r="X4" s="1" t="s">
        <v>33</v>
      </c>
      <c r="Z4" s="11">
        <f>SUM(N4:N10)</f>
        <v>26.29872031611162</v>
      </c>
      <c r="AA4" s="5">
        <f aca="true" t="shared" si="6" ref="AA4:AA17">Z4*100/$Z$18</f>
        <v>4.25007425007425</v>
      </c>
      <c r="AB4" s="11">
        <f>SUM(Q4:Q10)+SUM(R4:R10)</f>
        <v>61.22981366459627</v>
      </c>
      <c r="AC4" s="11">
        <f>100*SUM(R4:R10)/AB4</f>
        <v>93.54838709677419</v>
      </c>
    </row>
    <row r="5" spans="1:29" ht="15">
      <c r="A5" s="17">
        <v>32748</v>
      </c>
      <c r="B5">
        <v>0.9751552795031055</v>
      </c>
      <c r="C5">
        <v>0</v>
      </c>
      <c r="D5">
        <v>2.9254658385093166</v>
      </c>
      <c r="E5">
        <v>4.875776397515528</v>
      </c>
      <c r="F5" s="12">
        <v>1</v>
      </c>
      <c r="G5"/>
      <c r="H5" s="12">
        <v>3</v>
      </c>
      <c r="I5" s="12">
        <v>5</v>
      </c>
      <c r="J5" s="9">
        <f t="shared" si="0"/>
        <v>6.826086956521739</v>
      </c>
      <c r="K5" s="9">
        <f t="shared" si="1"/>
        <v>7</v>
      </c>
      <c r="L5" s="9">
        <f aca="true" t="shared" si="7" ref="L5:M24">L4+J5</f>
        <v>11.701863354037268</v>
      </c>
      <c r="M5" s="9">
        <f t="shared" si="7"/>
        <v>12</v>
      </c>
      <c r="N5" s="5">
        <f t="shared" si="2"/>
        <v>6.818186748621531</v>
      </c>
      <c r="O5" s="11">
        <f aca="true" t="shared" si="8" ref="O5:O36">O4+N5</f>
        <v>11.688320140494053</v>
      </c>
      <c r="P5" s="5">
        <f t="shared" si="3"/>
        <v>1.8889218889218902</v>
      </c>
      <c r="Q5" s="9">
        <f t="shared" si="4"/>
        <v>1.9751552795031055</v>
      </c>
      <c r="R5" s="9">
        <f t="shared" si="5"/>
        <v>15.801242236024844</v>
      </c>
      <c r="T5" s="8" t="s">
        <v>38</v>
      </c>
      <c r="V5" s="9">
        <f>R103</f>
        <v>1298.6335403726707</v>
      </c>
      <c r="W5"/>
      <c r="X5"/>
      <c r="Y5" s="1" t="s">
        <v>39</v>
      </c>
      <c r="Z5" s="11">
        <f>SUM(N11:N17)</f>
        <v>89.97494867060085</v>
      </c>
      <c r="AA5" s="5">
        <f t="shared" si="6"/>
        <v>14.540639540639543</v>
      </c>
      <c r="AB5" s="11">
        <f>SUM(Q11:Q17)+SUM(R11:R17)</f>
        <v>208.25465838509317</v>
      </c>
      <c r="AC5" s="11">
        <f>100*SUM(R11:R17)/AB5</f>
        <v>93.80536252199589</v>
      </c>
    </row>
    <row r="6" spans="1:29" ht="15">
      <c r="A6" s="17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11.701863354037268</v>
      </c>
      <c r="M6" s="9">
        <f t="shared" si="7"/>
        <v>12</v>
      </c>
      <c r="N6" s="5">
        <f t="shared" si="2"/>
        <v>0</v>
      </c>
      <c r="O6" s="11">
        <f t="shared" si="8"/>
        <v>11.688320140494053</v>
      </c>
      <c r="P6" s="5">
        <f t="shared" si="3"/>
        <v>1.8889218889218902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43.850931677018636</v>
      </c>
      <c r="W6"/>
      <c r="X6" s="1" t="s">
        <v>41</v>
      </c>
      <c r="Z6" s="11">
        <f>SUM(N18:N24)</f>
        <v>53.752182952182956</v>
      </c>
      <c r="AA6" s="5">
        <f t="shared" si="6"/>
        <v>8.686763686763687</v>
      </c>
      <c r="AB6" s="11">
        <f>SUM(Q18:Q24)+SUM(R18:R24)</f>
        <v>119</v>
      </c>
      <c r="AC6" s="11">
        <f>100*SUM(R18:R24)/AB6</f>
        <v>95.7983193277311</v>
      </c>
    </row>
    <row r="7" spans="1:29" ht="15">
      <c r="A7" s="17">
        <v>32750</v>
      </c>
      <c r="B7">
        <v>0</v>
      </c>
      <c r="C7">
        <v>0</v>
      </c>
      <c r="D7">
        <v>1.950310559006211</v>
      </c>
      <c r="E7">
        <v>0</v>
      </c>
      <c r="F7"/>
      <c r="G7"/>
      <c r="H7" s="12">
        <v>2</v>
      </c>
      <c r="I7"/>
      <c r="J7" s="9">
        <f t="shared" si="0"/>
        <v>1.950310559006211</v>
      </c>
      <c r="K7" s="9">
        <f t="shared" si="1"/>
        <v>2</v>
      </c>
      <c r="L7" s="9">
        <f t="shared" si="7"/>
        <v>13.65217391304348</v>
      </c>
      <c r="M7" s="9">
        <f t="shared" si="7"/>
        <v>14</v>
      </c>
      <c r="N7" s="5">
        <f t="shared" si="2"/>
        <v>1.948053356749009</v>
      </c>
      <c r="O7" s="11">
        <f t="shared" si="8"/>
        <v>13.636373497243062</v>
      </c>
      <c r="P7" s="5">
        <f t="shared" si="3"/>
        <v>2.2037422037422054</v>
      </c>
      <c r="Q7" s="9">
        <f t="shared" si="4"/>
        <v>0</v>
      </c>
      <c r="R7" s="9">
        <f t="shared" si="5"/>
        <v>3.950310559006211</v>
      </c>
      <c r="T7" s="8" t="s">
        <v>42</v>
      </c>
      <c r="V7" s="5">
        <f>V5*100/(V5+V6)</f>
        <v>96.7335985935042</v>
      </c>
      <c r="W7"/>
      <c r="Y7" s="1" t="s">
        <v>43</v>
      </c>
      <c r="Z7" s="11">
        <f>SUM(N25:N31)</f>
        <v>25.150103950103954</v>
      </c>
      <c r="AA7" s="5">
        <f t="shared" si="6"/>
        <v>4.0644490644490645</v>
      </c>
      <c r="AB7" s="11">
        <f>SUM(Q25:Q31)+SUM(R25:R31)</f>
        <v>51</v>
      </c>
      <c r="AC7" s="11">
        <f>100*SUM(R25:R31)/AB7</f>
        <v>100</v>
      </c>
    </row>
    <row r="8" spans="1:29" ht="15">
      <c r="A8" s="17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13.65217391304348</v>
      </c>
      <c r="M8" s="9">
        <f t="shared" si="7"/>
        <v>14</v>
      </c>
      <c r="N8" s="5">
        <f t="shared" si="2"/>
        <v>0</v>
      </c>
      <c r="O8" s="11">
        <f t="shared" si="8"/>
        <v>13.636373497243062</v>
      </c>
      <c r="P8" s="5">
        <f t="shared" si="3"/>
        <v>2.2037422037422054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74.46403326403326</v>
      </c>
      <c r="AA8" s="5">
        <f t="shared" si="6"/>
        <v>12.033957033957032</v>
      </c>
      <c r="AB8" s="11">
        <f>SUM(Q32:Q38)+SUM(R32:R38)</f>
        <v>155</v>
      </c>
      <c r="AC8" s="11">
        <f>100*SUM(R32:R38)/AB8</f>
        <v>98.70967741935483</v>
      </c>
    </row>
    <row r="9" spans="1:29" ht="15">
      <c r="A9" s="17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13.65217391304348</v>
      </c>
      <c r="M9" s="9">
        <f t="shared" si="7"/>
        <v>14</v>
      </c>
      <c r="N9" s="5">
        <f t="shared" si="2"/>
        <v>0</v>
      </c>
      <c r="O9" s="11">
        <f t="shared" si="8"/>
        <v>13.636373497243062</v>
      </c>
      <c r="P9" s="5">
        <f t="shared" si="3"/>
        <v>2.2037422037422054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77.42286902286904</v>
      </c>
      <c r="AA9" s="5">
        <f t="shared" si="6"/>
        <v>12.512127512127513</v>
      </c>
      <c r="AB9" s="11">
        <f>SUM(Q39:Q45)+SUM(R39:R45)</f>
        <v>157</v>
      </c>
      <c r="AC9" s="11">
        <f>100*SUM(R39:R45)/AB9</f>
        <v>100</v>
      </c>
    </row>
    <row r="10" spans="1:29" ht="15">
      <c r="A10" s="17">
        <v>32753</v>
      </c>
      <c r="B10">
        <v>0</v>
      </c>
      <c r="C10">
        <v>0.9751552795031055</v>
      </c>
      <c r="D10">
        <v>4.875776397515528</v>
      </c>
      <c r="E10">
        <v>8.77639751552795</v>
      </c>
      <c r="F10"/>
      <c r="G10" s="12">
        <v>1</v>
      </c>
      <c r="H10" s="12">
        <v>5</v>
      </c>
      <c r="I10" s="12">
        <v>9</v>
      </c>
      <c r="J10" s="9">
        <f t="shared" si="0"/>
        <v>12.677018633540373</v>
      </c>
      <c r="K10" s="9">
        <f t="shared" si="1"/>
        <v>13</v>
      </c>
      <c r="L10" s="9">
        <f t="shared" si="7"/>
        <v>26.329192546583855</v>
      </c>
      <c r="M10" s="9">
        <f t="shared" si="7"/>
        <v>27</v>
      </c>
      <c r="N10" s="5">
        <f t="shared" si="2"/>
        <v>12.662346818868558</v>
      </c>
      <c r="O10" s="11">
        <f t="shared" si="8"/>
        <v>26.29872031611162</v>
      </c>
      <c r="P10" s="5">
        <f t="shared" si="3"/>
        <v>4.250074250074253</v>
      </c>
      <c r="Q10" s="9">
        <f t="shared" si="4"/>
        <v>1.9751552795031055</v>
      </c>
      <c r="R10" s="9">
        <f t="shared" si="5"/>
        <v>27.652173913043477</v>
      </c>
      <c r="U10" s="8" t="s">
        <v>4</v>
      </c>
      <c r="V10" s="5">
        <f>100*(+E103/(E103+D103))</f>
        <v>54.0146056952409</v>
      </c>
      <c r="W10"/>
      <c r="X10" s="8" t="s">
        <v>47</v>
      </c>
      <c r="Z10" s="11">
        <f>SUM(N46:N52)</f>
        <v>50.79334719334719</v>
      </c>
      <c r="AA10" s="5">
        <f t="shared" si="6"/>
        <v>8.208593208593207</v>
      </c>
      <c r="AB10" s="11">
        <f>SUM(Q46:Q52)+SUM(R46:R52)</f>
        <v>105</v>
      </c>
      <c r="AC10" s="11">
        <f>100*SUM(R46:R52)/AB10</f>
        <v>99.04761904761905</v>
      </c>
    </row>
    <row r="11" spans="1:29" ht="15">
      <c r="A11" s="17">
        <v>32754</v>
      </c>
      <c r="B11">
        <v>1.950310559006211</v>
      </c>
      <c r="C11">
        <v>0</v>
      </c>
      <c r="D11">
        <v>2.9254658385093166</v>
      </c>
      <c r="E11">
        <v>6.826086956521738</v>
      </c>
      <c r="F11" s="12">
        <v>2</v>
      </c>
      <c r="G11"/>
      <c r="H11" s="12">
        <v>3</v>
      </c>
      <c r="I11" s="12">
        <v>7</v>
      </c>
      <c r="J11" s="9">
        <f t="shared" si="0"/>
        <v>7.801242236024844</v>
      </c>
      <c r="K11" s="9">
        <f t="shared" si="1"/>
        <v>8</v>
      </c>
      <c r="L11" s="9">
        <f t="shared" si="7"/>
        <v>34.1304347826087</v>
      </c>
      <c r="M11" s="9">
        <f t="shared" si="7"/>
        <v>35</v>
      </c>
      <c r="N11" s="5">
        <f t="shared" si="2"/>
        <v>7.792213426996036</v>
      </c>
      <c r="O11" s="11">
        <f t="shared" si="8"/>
        <v>34.090933743107655</v>
      </c>
      <c r="P11" s="5">
        <f t="shared" si="3"/>
        <v>5.5093555093555135</v>
      </c>
      <c r="Q11" s="9">
        <f t="shared" si="4"/>
        <v>3.950310559006211</v>
      </c>
      <c r="R11" s="9">
        <f t="shared" si="5"/>
        <v>19.751552795031053</v>
      </c>
      <c r="S11" s="8" t="s">
        <v>48</v>
      </c>
      <c r="U11" s="8" t="s">
        <v>5</v>
      </c>
      <c r="V11" s="5">
        <f>100*(+I103/(I103+H103))</f>
        <v>56.69172932330827</v>
      </c>
      <c r="W11"/>
      <c r="Y11" s="8" t="s">
        <v>49</v>
      </c>
      <c r="Z11" s="11">
        <f>SUM(N53:N59)</f>
        <v>104.54553014553015</v>
      </c>
      <c r="AA11" s="5">
        <f t="shared" si="6"/>
        <v>16.895356895356894</v>
      </c>
      <c r="AB11" s="11">
        <f>SUM(Q53:Q59)+SUM(R53:R59)</f>
        <v>220</v>
      </c>
      <c r="AC11" s="11">
        <f>100*SUM(R53:R59)/AB11</f>
        <v>98.18181818181819</v>
      </c>
    </row>
    <row r="12" spans="1:29" ht="15">
      <c r="A12" s="17">
        <v>32755</v>
      </c>
      <c r="B12">
        <v>0.9751552795031055</v>
      </c>
      <c r="C12">
        <v>0</v>
      </c>
      <c r="D12">
        <v>2.9254658385093166</v>
      </c>
      <c r="E12">
        <v>1.950310559006211</v>
      </c>
      <c r="F12" s="12">
        <v>1</v>
      </c>
      <c r="G12"/>
      <c r="H12" s="12">
        <v>3</v>
      </c>
      <c r="I12" s="12">
        <v>2</v>
      </c>
      <c r="J12" s="9">
        <f t="shared" si="0"/>
        <v>3.900621118012422</v>
      </c>
      <c r="K12" s="9">
        <f t="shared" si="1"/>
        <v>4</v>
      </c>
      <c r="L12" s="9">
        <f t="shared" si="7"/>
        <v>38.031055900621126</v>
      </c>
      <c r="M12" s="9">
        <f t="shared" si="7"/>
        <v>39</v>
      </c>
      <c r="N12" s="5">
        <f t="shared" si="2"/>
        <v>3.896106713498018</v>
      </c>
      <c r="O12" s="11">
        <f t="shared" si="8"/>
        <v>37.987040456605676</v>
      </c>
      <c r="P12" s="5">
        <f t="shared" si="3"/>
        <v>6.138996138996145</v>
      </c>
      <c r="Q12" s="9">
        <f t="shared" si="4"/>
        <v>1.9751552795031055</v>
      </c>
      <c r="R12" s="9">
        <f t="shared" si="5"/>
        <v>9.875776397515528</v>
      </c>
      <c r="U12" s="8" t="s">
        <v>50</v>
      </c>
      <c r="V12" s="5">
        <f>100*((E103+I103)/(E103+D103+I103+H103))</f>
        <v>55.3854983738282</v>
      </c>
      <c r="W12"/>
      <c r="X12" s="8" t="s">
        <v>51</v>
      </c>
      <c r="Z12" s="11">
        <f>SUM(N60:N66)</f>
        <v>49.807068607068615</v>
      </c>
      <c r="AA12" s="5">
        <f t="shared" si="6"/>
        <v>8.049203049203049</v>
      </c>
      <c r="AB12" s="11">
        <f>SUM(Q60:Q66)+SUM(R60:R66)</f>
        <v>109</v>
      </c>
      <c r="AC12" s="11">
        <f>100*SUM(R60:R66)/AB12</f>
        <v>96.3302752293578</v>
      </c>
    </row>
    <row r="13" spans="1:29" ht="15">
      <c r="A13" s="17">
        <v>32756</v>
      </c>
      <c r="B13">
        <v>0</v>
      </c>
      <c r="C13">
        <v>0.9751552795031055</v>
      </c>
      <c r="D13">
        <v>4.875776397515528</v>
      </c>
      <c r="E13">
        <v>5.850931677018633</v>
      </c>
      <c r="F13"/>
      <c r="G13" s="12">
        <v>1</v>
      </c>
      <c r="H13" s="12">
        <v>5</v>
      </c>
      <c r="I13" s="12">
        <v>6</v>
      </c>
      <c r="J13" s="9">
        <f t="shared" si="0"/>
        <v>9.751552795031056</v>
      </c>
      <c r="K13" s="9">
        <f t="shared" si="1"/>
        <v>10</v>
      </c>
      <c r="L13" s="9">
        <f t="shared" si="7"/>
        <v>47.782608695652186</v>
      </c>
      <c r="M13" s="9">
        <f t="shared" si="7"/>
        <v>49</v>
      </c>
      <c r="N13" s="5">
        <f t="shared" si="2"/>
        <v>9.740266783745046</v>
      </c>
      <c r="O13" s="11">
        <f t="shared" si="8"/>
        <v>47.727307240350726</v>
      </c>
      <c r="P13" s="5">
        <f t="shared" si="3"/>
        <v>7.713097713097721</v>
      </c>
      <c r="Q13" s="9">
        <f t="shared" si="4"/>
        <v>1.9751552795031055</v>
      </c>
      <c r="R13" s="9">
        <f t="shared" si="5"/>
        <v>21.726708074534162</v>
      </c>
      <c r="W13"/>
      <c r="Y13" s="8" t="s">
        <v>52</v>
      </c>
      <c r="Z13" s="11">
        <f>SUM(N67:N73)</f>
        <v>26.629521829521828</v>
      </c>
      <c r="AA13" s="5">
        <f t="shared" si="6"/>
        <v>4.3035343035343026</v>
      </c>
      <c r="AB13" s="11">
        <f>SUM(Q67:Q73)+SUM(R67:R73)</f>
        <v>56</v>
      </c>
      <c r="AC13" s="11">
        <f>100*SUM(R67:R73)/AB13</f>
        <v>98.21428571428571</v>
      </c>
    </row>
    <row r="14" spans="1:29" ht="15">
      <c r="A14" s="17">
        <v>32757</v>
      </c>
      <c r="B14" s="12">
        <v>1</v>
      </c>
      <c r="C14"/>
      <c r="D14" s="12">
        <v>3</v>
      </c>
      <c r="E14" s="12">
        <v>6</v>
      </c>
      <c r="F14" s="12">
        <v>1</v>
      </c>
      <c r="G14"/>
      <c r="H14" s="12">
        <v>5</v>
      </c>
      <c r="I14" s="12">
        <v>8</v>
      </c>
      <c r="J14" s="9">
        <f t="shared" si="0"/>
        <v>8</v>
      </c>
      <c r="K14" s="9">
        <f t="shared" si="1"/>
        <v>12</v>
      </c>
      <c r="L14" s="9">
        <f t="shared" si="7"/>
        <v>55.782608695652186</v>
      </c>
      <c r="M14" s="9">
        <f t="shared" si="7"/>
        <v>61</v>
      </c>
      <c r="N14" s="5">
        <f t="shared" si="2"/>
        <v>9.862785862785863</v>
      </c>
      <c r="O14" s="11">
        <f t="shared" si="8"/>
        <v>57.59009310313659</v>
      </c>
      <c r="P14" s="5">
        <f t="shared" si="3"/>
        <v>9.306999306999316</v>
      </c>
      <c r="Q14" s="9">
        <f t="shared" si="4"/>
        <v>2</v>
      </c>
      <c r="R14" s="9">
        <f t="shared" si="5"/>
        <v>22</v>
      </c>
      <c r="T14" s="8"/>
      <c r="W14"/>
      <c r="X14" s="8" t="s">
        <v>53</v>
      </c>
      <c r="Z14" s="11">
        <f>SUM(N74:N80)</f>
        <v>12.821621621621624</v>
      </c>
      <c r="AA14" s="5">
        <f t="shared" si="6"/>
        <v>2.0720720720720722</v>
      </c>
      <c r="AB14" s="11">
        <f>SUM(Q74:Q80)+SUM(R74:R80)</f>
        <v>34</v>
      </c>
      <c r="AC14" s="11">
        <f>100*SUM(R74:R80)/AB14</f>
        <v>88.23529411764706</v>
      </c>
    </row>
    <row r="15" spans="1:29" ht="15">
      <c r="A15" s="17">
        <v>32758</v>
      </c>
      <c r="B15" s="12">
        <v>1</v>
      </c>
      <c r="C15"/>
      <c r="D15" s="12">
        <v>6</v>
      </c>
      <c r="E15" s="12">
        <v>8</v>
      </c>
      <c r="F15"/>
      <c r="G15"/>
      <c r="H15" s="12">
        <v>3</v>
      </c>
      <c r="I15" s="12">
        <v>9</v>
      </c>
      <c r="J15" s="9">
        <f t="shared" si="0"/>
        <v>13</v>
      </c>
      <c r="K15" s="9">
        <f t="shared" si="1"/>
        <v>12</v>
      </c>
      <c r="L15" s="9">
        <f t="shared" si="7"/>
        <v>68.78260869565219</v>
      </c>
      <c r="M15" s="9">
        <f t="shared" si="7"/>
        <v>73</v>
      </c>
      <c r="N15" s="5">
        <f t="shared" si="2"/>
        <v>12.328482328482329</v>
      </c>
      <c r="O15" s="11">
        <f t="shared" si="8"/>
        <v>69.91857543161892</v>
      </c>
      <c r="P15" s="5">
        <f t="shared" si="3"/>
        <v>11.299376299376311</v>
      </c>
      <c r="Q15" s="9">
        <f t="shared" si="4"/>
        <v>1</v>
      </c>
      <c r="R15" s="9">
        <f t="shared" si="5"/>
        <v>26</v>
      </c>
      <c r="T15" s="8"/>
      <c r="W15"/>
      <c r="Y15" s="8" t="s">
        <v>54</v>
      </c>
      <c r="Z15" s="11">
        <f>SUM(N81:N87)</f>
        <v>15.287318087318091</v>
      </c>
      <c r="AA15" s="5">
        <f t="shared" si="6"/>
        <v>2.470547470547471</v>
      </c>
      <c r="AB15" s="11">
        <f>SUM(Q81:Q87)+SUM(R81:R87)</f>
        <v>31</v>
      </c>
      <c r="AC15" s="11">
        <f>100*SUM(R81:R87)/AB15</f>
        <v>100</v>
      </c>
    </row>
    <row r="16" spans="1:29" ht="15">
      <c r="A16" s="17">
        <v>32759</v>
      </c>
      <c r="B16" s="12">
        <v>1</v>
      </c>
      <c r="C16"/>
      <c r="D16" s="12">
        <v>9</v>
      </c>
      <c r="E16" s="12">
        <v>9</v>
      </c>
      <c r="F16"/>
      <c r="G16"/>
      <c r="H16" s="12">
        <v>11</v>
      </c>
      <c r="I16" s="12">
        <v>13</v>
      </c>
      <c r="J16" s="9">
        <f t="shared" si="0"/>
        <v>17</v>
      </c>
      <c r="K16" s="9">
        <f t="shared" si="1"/>
        <v>24</v>
      </c>
      <c r="L16" s="9">
        <f t="shared" si="7"/>
        <v>85.78260869565219</v>
      </c>
      <c r="M16" s="9">
        <f t="shared" si="7"/>
        <v>97</v>
      </c>
      <c r="N16" s="5">
        <f t="shared" si="2"/>
        <v>20.21871101871102</v>
      </c>
      <c r="O16" s="11">
        <f t="shared" si="8"/>
        <v>90.13728645032994</v>
      </c>
      <c r="P16" s="5">
        <f t="shared" si="3"/>
        <v>14.56687456687458</v>
      </c>
      <c r="Q16" s="9">
        <f t="shared" si="4"/>
        <v>1</v>
      </c>
      <c r="R16" s="9">
        <f t="shared" si="5"/>
        <v>42</v>
      </c>
      <c r="X16" s="8" t="s">
        <v>55</v>
      </c>
      <c r="Z16" s="11">
        <f>SUM(N88:N94)</f>
        <v>5.424532224532225</v>
      </c>
      <c r="AA16" s="5">
        <f t="shared" si="6"/>
        <v>0.8766458766458766</v>
      </c>
      <c r="AB16" s="11">
        <f>SUM(Q88:Q94)+SUM(R88:R94)</f>
        <v>15</v>
      </c>
      <c r="AC16" s="11">
        <f>100*SUM(R88:R94)/AB16</f>
        <v>86.66666666666667</v>
      </c>
    </row>
    <row r="17" spans="1:29" ht="15">
      <c r="A17" s="17">
        <v>32760</v>
      </c>
      <c r="B17"/>
      <c r="C17"/>
      <c r="D17" s="12">
        <v>10</v>
      </c>
      <c r="E17" s="12">
        <v>14</v>
      </c>
      <c r="F17"/>
      <c r="G17" s="12">
        <v>1</v>
      </c>
      <c r="H17" s="12">
        <v>10</v>
      </c>
      <c r="I17" s="12">
        <v>20</v>
      </c>
      <c r="J17" s="9">
        <f t="shared" si="0"/>
        <v>24</v>
      </c>
      <c r="K17" s="9">
        <f t="shared" si="1"/>
        <v>29</v>
      </c>
      <c r="L17" s="9">
        <f t="shared" si="7"/>
        <v>109.78260869565219</v>
      </c>
      <c r="M17" s="9">
        <f t="shared" si="7"/>
        <v>126</v>
      </c>
      <c r="N17" s="5">
        <f t="shared" si="2"/>
        <v>26.136382536382538</v>
      </c>
      <c r="O17" s="11">
        <f t="shared" si="8"/>
        <v>116.27366898671248</v>
      </c>
      <c r="P17" s="5">
        <f t="shared" si="3"/>
        <v>18.790713790713806</v>
      </c>
      <c r="Q17" s="9">
        <f t="shared" si="4"/>
        <v>1</v>
      </c>
      <c r="R17" s="9">
        <f t="shared" si="5"/>
        <v>54</v>
      </c>
      <c r="T17" s="8"/>
      <c r="X17"/>
      <c r="Y17" s="8" t="s">
        <v>56</v>
      </c>
      <c r="Z17" s="11">
        <f>SUM(N95:N101)</f>
        <v>6.41081081081081</v>
      </c>
      <c r="AA17" s="5">
        <f t="shared" si="6"/>
        <v>1.036036036036036</v>
      </c>
      <c r="AB17" s="11">
        <f>SUM(Q95:Q101)+SUM(R95:R101)</f>
        <v>21</v>
      </c>
      <c r="AC17" s="11">
        <f>100*SUM(R95:R101)/AB17</f>
        <v>80.95238095238095</v>
      </c>
    </row>
    <row r="18" spans="1:27" ht="15">
      <c r="A18" s="17">
        <v>32761</v>
      </c>
      <c r="B18"/>
      <c r="C18"/>
      <c r="D18" s="12">
        <v>8</v>
      </c>
      <c r="E18" s="12">
        <v>8</v>
      </c>
      <c r="F18"/>
      <c r="G18" s="12">
        <v>1</v>
      </c>
      <c r="H18" s="12">
        <v>4</v>
      </c>
      <c r="I18" s="12">
        <v>5</v>
      </c>
      <c r="J18" s="9">
        <f t="shared" si="0"/>
        <v>16</v>
      </c>
      <c r="K18" s="9">
        <f t="shared" si="1"/>
        <v>8</v>
      </c>
      <c r="L18" s="9">
        <f t="shared" si="7"/>
        <v>125.78260869565219</v>
      </c>
      <c r="M18" s="9">
        <f t="shared" si="7"/>
        <v>134</v>
      </c>
      <c r="N18" s="5">
        <f t="shared" si="2"/>
        <v>11.835343035343037</v>
      </c>
      <c r="O18" s="11">
        <f t="shared" si="8"/>
        <v>128.1090120220555</v>
      </c>
      <c r="P18" s="5">
        <f t="shared" si="3"/>
        <v>20.70339570339572</v>
      </c>
      <c r="Q18" s="9">
        <f t="shared" si="4"/>
        <v>1</v>
      </c>
      <c r="R18" s="9">
        <f t="shared" si="5"/>
        <v>25</v>
      </c>
      <c r="T18" s="8"/>
      <c r="Y18" s="8" t="s">
        <v>57</v>
      </c>
      <c r="Z18" s="9">
        <f>SUM(Z4:Z17)</f>
        <v>618.7826086956522</v>
      </c>
      <c r="AA18" s="9">
        <f>SUM(AA4:AA17)</f>
        <v>100.00000000000001</v>
      </c>
    </row>
    <row r="19" spans="1:29" ht="15">
      <c r="A19" s="17">
        <v>32762</v>
      </c>
      <c r="B19"/>
      <c r="C19"/>
      <c r="D19" s="12">
        <v>9</v>
      </c>
      <c r="E19" s="12">
        <v>7</v>
      </c>
      <c r="F19"/>
      <c r="G19" s="12">
        <v>1</v>
      </c>
      <c r="H19" s="12">
        <v>4</v>
      </c>
      <c r="I19" s="12">
        <v>17</v>
      </c>
      <c r="J19" s="9">
        <f t="shared" si="0"/>
        <v>16</v>
      </c>
      <c r="K19" s="9">
        <f t="shared" si="1"/>
        <v>20</v>
      </c>
      <c r="L19" s="9">
        <f t="shared" si="7"/>
        <v>141.7826086956522</v>
      </c>
      <c r="M19" s="9">
        <f t="shared" si="7"/>
        <v>154</v>
      </c>
      <c r="N19" s="5">
        <f t="shared" si="2"/>
        <v>17.753014553014555</v>
      </c>
      <c r="O19" s="11">
        <f t="shared" si="8"/>
        <v>145.86202657507008</v>
      </c>
      <c r="P19" s="5">
        <f t="shared" si="3"/>
        <v>23.572418572418595</v>
      </c>
      <c r="Q19" s="9">
        <f t="shared" si="4"/>
        <v>1</v>
      </c>
      <c r="R19" s="9">
        <f t="shared" si="5"/>
        <v>37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9</v>
      </c>
      <c r="E20" s="12">
        <v>7</v>
      </c>
      <c r="F20"/>
      <c r="G20"/>
      <c r="H20" s="12">
        <v>3</v>
      </c>
      <c r="I20" s="12">
        <v>9</v>
      </c>
      <c r="J20" s="9">
        <f t="shared" si="0"/>
        <v>16</v>
      </c>
      <c r="K20" s="9">
        <f t="shared" si="1"/>
        <v>12</v>
      </c>
      <c r="L20" s="9">
        <f t="shared" si="7"/>
        <v>157.7826086956522</v>
      </c>
      <c r="M20" s="9">
        <f t="shared" si="7"/>
        <v>166</v>
      </c>
      <c r="N20" s="5">
        <f t="shared" si="2"/>
        <v>13.807900207900209</v>
      </c>
      <c r="O20" s="11">
        <f t="shared" si="8"/>
        <v>159.6699267829703</v>
      </c>
      <c r="P20" s="5">
        <f t="shared" si="3"/>
        <v>25.80388080388083</v>
      </c>
      <c r="Q20" s="9">
        <f t="shared" si="4"/>
        <v>0</v>
      </c>
      <c r="R20" s="9">
        <f t="shared" si="5"/>
        <v>28</v>
      </c>
      <c r="T20" s="8"/>
    </row>
    <row r="21" spans="1:25" ht="15">
      <c r="A21" s="17">
        <v>32764</v>
      </c>
      <c r="B21"/>
      <c r="C21" s="12">
        <v>1</v>
      </c>
      <c r="D21" s="12">
        <v>1</v>
      </c>
      <c r="E21" s="12">
        <v>7</v>
      </c>
      <c r="F21" s="12">
        <v>1</v>
      </c>
      <c r="G21"/>
      <c r="H21" s="12">
        <v>1</v>
      </c>
      <c r="I21" s="12">
        <v>7</v>
      </c>
      <c r="J21" s="9">
        <f t="shared" si="0"/>
        <v>7</v>
      </c>
      <c r="K21" s="9">
        <f t="shared" si="1"/>
        <v>7</v>
      </c>
      <c r="L21" s="9">
        <f t="shared" si="7"/>
        <v>164.7826086956522</v>
      </c>
      <c r="M21" s="9">
        <f t="shared" si="7"/>
        <v>173</v>
      </c>
      <c r="N21" s="5">
        <f t="shared" si="2"/>
        <v>6.9039501039501046</v>
      </c>
      <c r="O21" s="11">
        <f t="shared" si="8"/>
        <v>166.5738768869204</v>
      </c>
      <c r="P21" s="5">
        <f t="shared" si="3"/>
        <v>26.91961191961195</v>
      </c>
      <c r="Q21" s="9">
        <f t="shared" si="4"/>
        <v>2</v>
      </c>
      <c r="R21" s="9">
        <f t="shared" si="5"/>
        <v>16</v>
      </c>
      <c r="T21" s="8"/>
      <c r="X21"/>
      <c r="Y21"/>
    </row>
    <row r="22" spans="1:25" ht="15">
      <c r="A22" s="17">
        <v>32765</v>
      </c>
      <c r="B22" s="12">
        <v>1</v>
      </c>
      <c r="C22"/>
      <c r="D22" s="12">
        <v>1</v>
      </c>
      <c r="E22"/>
      <c r="F22"/>
      <c r="G22"/>
      <c r="H22" s="12">
        <v>1</v>
      </c>
      <c r="I22"/>
      <c r="J22" s="9">
        <f t="shared" si="0"/>
        <v>0</v>
      </c>
      <c r="K22" s="9">
        <f t="shared" si="1"/>
        <v>1</v>
      </c>
      <c r="L22" s="9">
        <f t="shared" si="7"/>
        <v>164.7826086956522</v>
      </c>
      <c r="M22" s="9">
        <f t="shared" si="7"/>
        <v>174</v>
      </c>
      <c r="N22" s="5">
        <f t="shared" si="2"/>
        <v>0.49313929313929317</v>
      </c>
      <c r="O22" s="11">
        <f t="shared" si="8"/>
        <v>167.06701618005968</v>
      </c>
      <c r="P22" s="5">
        <f t="shared" si="3"/>
        <v>26.999306999307027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7">
        <v>32766</v>
      </c>
      <c r="B23"/>
      <c r="C23"/>
      <c r="D23"/>
      <c r="E23" s="12">
        <v>1</v>
      </c>
      <c r="F23"/>
      <c r="G23"/>
      <c r="H23" s="12">
        <v>2</v>
      </c>
      <c r="I23" s="12">
        <v>1</v>
      </c>
      <c r="J23" s="9">
        <f t="shared" si="0"/>
        <v>1</v>
      </c>
      <c r="K23" s="9">
        <f t="shared" si="1"/>
        <v>3</v>
      </c>
      <c r="L23" s="9">
        <f t="shared" si="7"/>
        <v>165.7826086956522</v>
      </c>
      <c r="M23" s="9">
        <f t="shared" si="7"/>
        <v>177</v>
      </c>
      <c r="N23" s="5">
        <f t="shared" si="2"/>
        <v>1.9725571725571727</v>
      </c>
      <c r="O23" s="11">
        <f t="shared" si="8"/>
        <v>169.03957335261686</v>
      </c>
      <c r="P23" s="5">
        <f t="shared" si="3"/>
        <v>27.318087318087347</v>
      </c>
      <c r="Q23" s="9">
        <f t="shared" si="4"/>
        <v>0</v>
      </c>
      <c r="R23" s="9">
        <f t="shared" si="5"/>
        <v>4</v>
      </c>
      <c r="T23" s="8"/>
      <c r="X23"/>
      <c r="Y23"/>
    </row>
    <row r="24" spans="1:25" ht="15">
      <c r="A24" s="17">
        <v>32767</v>
      </c>
      <c r="B24"/>
      <c r="C24"/>
      <c r="D24" s="12">
        <v>1</v>
      </c>
      <c r="E24"/>
      <c r="F24"/>
      <c r="G24"/>
      <c r="H24"/>
      <c r="I24" s="12">
        <v>1</v>
      </c>
      <c r="J24" s="9">
        <f t="shared" si="0"/>
        <v>1</v>
      </c>
      <c r="K24" s="9">
        <f t="shared" si="1"/>
        <v>1</v>
      </c>
      <c r="L24" s="9">
        <f t="shared" si="7"/>
        <v>166.7826086956522</v>
      </c>
      <c r="M24" s="9">
        <f t="shared" si="7"/>
        <v>178</v>
      </c>
      <c r="N24" s="5">
        <f t="shared" si="2"/>
        <v>0.9862785862785863</v>
      </c>
      <c r="O24" s="11">
        <f t="shared" si="8"/>
        <v>170.02585193889544</v>
      </c>
      <c r="P24" s="5">
        <f t="shared" si="3"/>
        <v>27.477477477477503</v>
      </c>
      <c r="Q24" s="9">
        <f t="shared" si="4"/>
        <v>0</v>
      </c>
      <c r="R24" s="9">
        <f t="shared" si="5"/>
        <v>2</v>
      </c>
      <c r="T24" s="8"/>
      <c r="X24"/>
      <c r="Y24"/>
    </row>
    <row r="25" spans="1:25" ht="15">
      <c r="A25" s="17">
        <v>32768</v>
      </c>
      <c r="B25"/>
      <c r="C25"/>
      <c r="D25" s="12">
        <v>1</v>
      </c>
      <c r="E25" s="12">
        <v>1</v>
      </c>
      <c r="F25"/>
      <c r="G25"/>
      <c r="H25" s="12">
        <v>2</v>
      </c>
      <c r="I25"/>
      <c r="J25" s="9">
        <f t="shared" si="0"/>
        <v>2</v>
      </c>
      <c r="K25" s="9">
        <f t="shared" si="1"/>
        <v>2</v>
      </c>
      <c r="L25" s="9">
        <f aca="true" t="shared" si="9" ref="L25:M44">L24+J25</f>
        <v>168.7826086956522</v>
      </c>
      <c r="M25" s="9">
        <f t="shared" si="9"/>
        <v>180</v>
      </c>
      <c r="N25" s="5">
        <f t="shared" si="2"/>
        <v>1.9725571725571727</v>
      </c>
      <c r="O25" s="11">
        <f t="shared" si="8"/>
        <v>171.99840911145262</v>
      </c>
      <c r="P25" s="5">
        <f t="shared" si="3"/>
        <v>27.79625779625782</v>
      </c>
      <c r="Q25" s="9">
        <f t="shared" si="4"/>
        <v>0</v>
      </c>
      <c r="R25" s="9">
        <f t="shared" si="5"/>
        <v>4</v>
      </c>
      <c r="S25" s="8" t="s">
        <v>58</v>
      </c>
      <c r="X25"/>
      <c r="Y25"/>
    </row>
    <row r="26" spans="1:25" ht="15">
      <c r="A26" s="17">
        <v>32769</v>
      </c>
      <c r="B26"/>
      <c r="C26"/>
      <c r="D26"/>
      <c r="E26" s="12">
        <v>3</v>
      </c>
      <c r="F26"/>
      <c r="G26"/>
      <c r="H26" s="12">
        <v>1</v>
      </c>
      <c r="I26"/>
      <c r="J26" s="9">
        <f t="shared" si="0"/>
        <v>3</v>
      </c>
      <c r="K26" s="9">
        <f t="shared" si="1"/>
        <v>1</v>
      </c>
      <c r="L26" s="9">
        <f t="shared" si="9"/>
        <v>171.7826086956522</v>
      </c>
      <c r="M26" s="9">
        <f t="shared" si="9"/>
        <v>181</v>
      </c>
      <c r="N26" s="5">
        <f t="shared" si="2"/>
        <v>1.9725571725571727</v>
      </c>
      <c r="O26" s="11">
        <f t="shared" si="8"/>
        <v>173.9709662840098</v>
      </c>
      <c r="P26" s="5">
        <f t="shared" si="3"/>
        <v>28.11503811503814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17">
        <v>32770</v>
      </c>
      <c r="B27"/>
      <c r="C27"/>
      <c r="D27" s="12">
        <v>1</v>
      </c>
      <c r="E27" s="12">
        <v>1</v>
      </c>
      <c r="F27"/>
      <c r="G27"/>
      <c r="H27"/>
      <c r="I27" s="12">
        <v>2</v>
      </c>
      <c r="J27" s="9">
        <f t="shared" si="0"/>
        <v>2</v>
      </c>
      <c r="K27" s="9">
        <f t="shared" si="1"/>
        <v>2</v>
      </c>
      <c r="L27" s="9">
        <f t="shared" si="9"/>
        <v>173.7826086956522</v>
      </c>
      <c r="M27" s="9">
        <f t="shared" si="9"/>
        <v>183</v>
      </c>
      <c r="N27" s="5">
        <f t="shared" si="2"/>
        <v>1.9725571725571727</v>
      </c>
      <c r="O27" s="11">
        <f t="shared" si="8"/>
        <v>175.94352345656696</v>
      </c>
      <c r="P27" s="5">
        <f t="shared" si="3"/>
        <v>28.433818433818466</v>
      </c>
      <c r="Q27" s="9">
        <f t="shared" si="4"/>
        <v>0</v>
      </c>
      <c r="R27" s="9">
        <f t="shared" si="5"/>
        <v>4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173.7826086956522</v>
      </c>
      <c r="M28" s="9">
        <f t="shared" si="9"/>
        <v>183</v>
      </c>
      <c r="N28" s="5">
        <f t="shared" si="2"/>
        <v>0</v>
      </c>
      <c r="O28" s="11">
        <f t="shared" si="8"/>
        <v>175.94352345656696</v>
      </c>
      <c r="P28" s="5">
        <f t="shared" si="3"/>
        <v>28.433818433818466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 s="12">
        <v>2</v>
      </c>
      <c r="E29" s="12">
        <v>1</v>
      </c>
      <c r="F29"/>
      <c r="G29"/>
      <c r="H29" s="12">
        <v>2</v>
      </c>
      <c r="I29" s="12">
        <v>4</v>
      </c>
      <c r="J29" s="9">
        <f t="shared" si="0"/>
        <v>3</v>
      </c>
      <c r="K29" s="9">
        <f t="shared" si="1"/>
        <v>6</v>
      </c>
      <c r="L29" s="9">
        <f t="shared" si="9"/>
        <v>176.7826086956522</v>
      </c>
      <c r="M29" s="9">
        <f t="shared" si="9"/>
        <v>189</v>
      </c>
      <c r="N29" s="5">
        <f t="shared" si="2"/>
        <v>4.438253638253639</v>
      </c>
      <c r="O29" s="11">
        <f t="shared" si="8"/>
        <v>180.3817770948206</v>
      </c>
      <c r="P29" s="5">
        <f t="shared" si="3"/>
        <v>29.15107415107418</v>
      </c>
      <c r="Q29" s="9">
        <f t="shared" si="4"/>
        <v>0</v>
      </c>
      <c r="R29" s="9">
        <f t="shared" si="5"/>
        <v>9</v>
      </c>
    </row>
    <row r="30" spans="1:20" ht="15">
      <c r="A30" s="17">
        <v>32773</v>
      </c>
      <c r="B30"/>
      <c r="C30"/>
      <c r="D30" s="12">
        <v>3</v>
      </c>
      <c r="E30" s="12">
        <v>1</v>
      </c>
      <c r="F30"/>
      <c r="G30"/>
      <c r="H30" s="12">
        <v>1</v>
      </c>
      <c r="I30" s="12">
        <v>2</v>
      </c>
      <c r="J30" s="9">
        <f t="shared" si="0"/>
        <v>4</v>
      </c>
      <c r="K30" s="9">
        <f t="shared" si="1"/>
        <v>3</v>
      </c>
      <c r="L30" s="9">
        <f t="shared" si="9"/>
        <v>180.7826086956522</v>
      </c>
      <c r="M30" s="9">
        <f t="shared" si="9"/>
        <v>192</v>
      </c>
      <c r="N30" s="5">
        <f t="shared" si="2"/>
        <v>3.4519750519750523</v>
      </c>
      <c r="O30" s="11">
        <f t="shared" si="8"/>
        <v>183.83375214679563</v>
      </c>
      <c r="P30" s="5">
        <f t="shared" si="3"/>
        <v>29.708939708939734</v>
      </c>
      <c r="Q30" s="9">
        <f t="shared" si="4"/>
        <v>0</v>
      </c>
      <c r="R30" s="9">
        <f t="shared" si="5"/>
        <v>7</v>
      </c>
      <c r="T30" s="8"/>
    </row>
    <row r="31" spans="1:20" ht="15">
      <c r="A31" s="17">
        <v>32774</v>
      </c>
      <c r="B31"/>
      <c r="C31"/>
      <c r="D31" s="12">
        <v>8</v>
      </c>
      <c r="E31" s="12">
        <v>6</v>
      </c>
      <c r="F31"/>
      <c r="G31"/>
      <c r="H31" s="12">
        <v>1</v>
      </c>
      <c r="I31" s="12">
        <v>8</v>
      </c>
      <c r="J31" s="9">
        <f t="shared" si="0"/>
        <v>14</v>
      </c>
      <c r="K31" s="9">
        <f t="shared" si="1"/>
        <v>9</v>
      </c>
      <c r="L31" s="9">
        <f t="shared" si="9"/>
        <v>194.7826086956522</v>
      </c>
      <c r="M31" s="9">
        <f t="shared" si="9"/>
        <v>201</v>
      </c>
      <c r="N31" s="5">
        <f t="shared" si="2"/>
        <v>11.342203742203743</v>
      </c>
      <c r="O31" s="11">
        <f t="shared" si="8"/>
        <v>195.17595588899937</v>
      </c>
      <c r="P31" s="5">
        <f t="shared" si="3"/>
        <v>31.541926541926568</v>
      </c>
      <c r="Q31" s="9">
        <f t="shared" si="4"/>
        <v>0</v>
      </c>
      <c r="R31" s="9">
        <f t="shared" si="5"/>
        <v>23</v>
      </c>
      <c r="T31" s="8"/>
    </row>
    <row r="32" spans="1:18" ht="15">
      <c r="A32" s="17">
        <v>32775</v>
      </c>
      <c r="B32"/>
      <c r="C32"/>
      <c r="D32" s="12">
        <v>5</v>
      </c>
      <c r="E32" s="12">
        <v>5</v>
      </c>
      <c r="F32"/>
      <c r="G32"/>
      <c r="H32" s="12">
        <v>4</v>
      </c>
      <c r="I32" s="12">
        <v>13</v>
      </c>
      <c r="J32" s="9">
        <f t="shared" si="0"/>
        <v>10</v>
      </c>
      <c r="K32" s="9">
        <f t="shared" si="1"/>
        <v>17</v>
      </c>
      <c r="L32" s="9">
        <f t="shared" si="9"/>
        <v>204.7826086956522</v>
      </c>
      <c r="M32" s="9">
        <f t="shared" si="9"/>
        <v>218</v>
      </c>
      <c r="N32" s="5">
        <f t="shared" si="2"/>
        <v>13.314760914760916</v>
      </c>
      <c r="O32" s="11">
        <f t="shared" si="8"/>
        <v>208.49071680376028</v>
      </c>
      <c r="P32" s="5">
        <f t="shared" si="3"/>
        <v>33.693693693693724</v>
      </c>
      <c r="Q32" s="9">
        <f t="shared" si="4"/>
        <v>0</v>
      </c>
      <c r="R32" s="9">
        <f t="shared" si="5"/>
        <v>27</v>
      </c>
    </row>
    <row r="33" spans="1:18" ht="15">
      <c r="A33" s="17">
        <v>32776</v>
      </c>
      <c r="B33"/>
      <c r="C33" s="12">
        <v>1</v>
      </c>
      <c r="D33" s="12">
        <v>5</v>
      </c>
      <c r="E33" s="12">
        <v>11</v>
      </c>
      <c r="F33"/>
      <c r="G33" s="12">
        <v>1</v>
      </c>
      <c r="H33" s="12">
        <v>7</v>
      </c>
      <c r="I33" s="12">
        <v>5</v>
      </c>
      <c r="J33" s="9">
        <f t="shared" si="0"/>
        <v>15</v>
      </c>
      <c r="K33" s="9">
        <f t="shared" si="1"/>
        <v>11</v>
      </c>
      <c r="L33" s="9">
        <f t="shared" si="9"/>
        <v>219.7826086956522</v>
      </c>
      <c r="M33" s="9">
        <f t="shared" si="9"/>
        <v>229</v>
      </c>
      <c r="N33" s="5">
        <f t="shared" si="2"/>
        <v>12.821621621621622</v>
      </c>
      <c r="O33" s="11">
        <f t="shared" si="8"/>
        <v>221.3123384253819</v>
      </c>
      <c r="P33" s="5">
        <f t="shared" si="3"/>
        <v>35.76576576576579</v>
      </c>
      <c r="Q33" s="9">
        <f t="shared" si="4"/>
        <v>2</v>
      </c>
      <c r="R33" s="9">
        <f t="shared" si="5"/>
        <v>28</v>
      </c>
    </row>
    <row r="34" spans="1:18" ht="15">
      <c r="A34" s="17">
        <v>32777</v>
      </c>
      <c r="B34"/>
      <c r="C34"/>
      <c r="D34" s="12">
        <v>4</v>
      </c>
      <c r="E34" s="12">
        <v>6</v>
      </c>
      <c r="F34"/>
      <c r="G34"/>
      <c r="H34" s="12">
        <v>7</v>
      </c>
      <c r="I34" s="12">
        <v>8</v>
      </c>
      <c r="J34" s="9">
        <f t="shared" si="0"/>
        <v>10</v>
      </c>
      <c r="K34" s="9">
        <f t="shared" si="1"/>
        <v>15</v>
      </c>
      <c r="L34" s="9">
        <f t="shared" si="9"/>
        <v>229.7826086956522</v>
      </c>
      <c r="M34" s="9">
        <f t="shared" si="9"/>
        <v>244</v>
      </c>
      <c r="N34" s="5">
        <f t="shared" si="2"/>
        <v>12.328482328482329</v>
      </c>
      <c r="O34" s="11">
        <f t="shared" si="8"/>
        <v>233.64082075386423</v>
      </c>
      <c r="P34" s="5">
        <f t="shared" si="3"/>
        <v>37.75814275814279</v>
      </c>
      <c r="Q34" s="9">
        <f t="shared" si="4"/>
        <v>0</v>
      </c>
      <c r="R34" s="9">
        <f t="shared" si="5"/>
        <v>25</v>
      </c>
    </row>
    <row r="35" spans="1:18" ht="15">
      <c r="A35" s="17">
        <v>32778</v>
      </c>
      <c r="B35"/>
      <c r="C35"/>
      <c r="D35" s="12">
        <v>8</v>
      </c>
      <c r="E35" s="12">
        <v>8</v>
      </c>
      <c r="F35"/>
      <c r="G35"/>
      <c r="H35" s="12">
        <v>3</v>
      </c>
      <c r="I35" s="12">
        <v>11</v>
      </c>
      <c r="J35" s="9">
        <f t="shared" si="0"/>
        <v>16</v>
      </c>
      <c r="K35" s="9">
        <f t="shared" si="1"/>
        <v>14</v>
      </c>
      <c r="L35" s="9">
        <f t="shared" si="9"/>
        <v>245.7826086956522</v>
      </c>
      <c r="M35" s="9">
        <f t="shared" si="9"/>
        <v>258</v>
      </c>
      <c r="N35" s="5">
        <f t="shared" si="2"/>
        <v>14.794178794178794</v>
      </c>
      <c r="O35" s="11">
        <f t="shared" si="8"/>
        <v>248.43499954804304</v>
      </c>
      <c r="P35" s="5">
        <f t="shared" si="3"/>
        <v>40.14899514899518</v>
      </c>
      <c r="Q35" s="9">
        <f t="shared" si="4"/>
        <v>0</v>
      </c>
      <c r="R35" s="9">
        <f t="shared" si="5"/>
        <v>30</v>
      </c>
    </row>
    <row r="36" spans="1:18" ht="15">
      <c r="A36" s="17">
        <v>32779</v>
      </c>
      <c r="B36"/>
      <c r="C36"/>
      <c r="D36" s="12">
        <v>1</v>
      </c>
      <c r="E36" s="12">
        <v>2</v>
      </c>
      <c r="F36"/>
      <c r="G36"/>
      <c r="H36" s="12">
        <v>2</v>
      </c>
      <c r="I36" s="12">
        <v>2</v>
      </c>
      <c r="J36" s="9">
        <f aca="true" t="shared" si="10" ref="J36:J67">-B36-C36+D36+E36</f>
        <v>3</v>
      </c>
      <c r="K36" s="9">
        <f aca="true" t="shared" si="11" ref="K36:K67">-F36-G36+H36+I36</f>
        <v>4</v>
      </c>
      <c r="L36" s="9">
        <f t="shared" si="9"/>
        <v>248.7826086956522</v>
      </c>
      <c r="M36" s="9">
        <f t="shared" si="9"/>
        <v>262</v>
      </c>
      <c r="N36" s="5">
        <f aca="true" t="shared" si="12" ref="N36:N67">(+J36+K36)*($J$103/($J$103+$K$103))</f>
        <v>3.4519750519750523</v>
      </c>
      <c r="O36" s="11">
        <f t="shared" si="8"/>
        <v>251.88697460001808</v>
      </c>
      <c r="P36" s="5">
        <f aca="true" t="shared" si="13" ref="P36:P67">O36*100/$N$103</f>
        <v>40.70686070686074</v>
      </c>
      <c r="Q36" s="9">
        <f aca="true" t="shared" si="14" ref="Q36:Q67">+B36+C36+F36+G36</f>
        <v>0</v>
      </c>
      <c r="R36" s="9">
        <f aca="true" t="shared" si="15" ref="R36:R67">D36+E36+H36+I36</f>
        <v>7</v>
      </c>
    </row>
    <row r="37" spans="1:18" ht="15">
      <c r="A37" s="17">
        <v>32780</v>
      </c>
      <c r="B37"/>
      <c r="C37"/>
      <c r="D37" s="12">
        <v>1</v>
      </c>
      <c r="E37"/>
      <c r="F37"/>
      <c r="G37"/>
      <c r="H37" s="12">
        <v>2</v>
      </c>
      <c r="I37" s="12">
        <v>5</v>
      </c>
      <c r="J37" s="9">
        <f t="shared" si="10"/>
        <v>1</v>
      </c>
      <c r="K37" s="9">
        <f t="shared" si="11"/>
        <v>7</v>
      </c>
      <c r="L37" s="9">
        <f t="shared" si="9"/>
        <v>249.7826086956522</v>
      </c>
      <c r="M37" s="9">
        <f t="shared" si="9"/>
        <v>269</v>
      </c>
      <c r="N37" s="5">
        <f t="shared" si="12"/>
        <v>3.9451143451143453</v>
      </c>
      <c r="O37" s="11">
        <f aca="true" t="shared" si="16" ref="O37:O68">O36+N37</f>
        <v>255.83208894513243</v>
      </c>
      <c r="P37" s="5">
        <f t="shared" si="13"/>
        <v>41.34442134442138</v>
      </c>
      <c r="Q37" s="9">
        <f t="shared" si="14"/>
        <v>0</v>
      </c>
      <c r="R37" s="9">
        <f t="shared" si="15"/>
        <v>8</v>
      </c>
    </row>
    <row r="38" spans="1:18" ht="15">
      <c r="A38" s="17">
        <v>32781</v>
      </c>
      <c r="B38"/>
      <c r="C38"/>
      <c r="D38" s="12">
        <v>5</v>
      </c>
      <c r="E38" s="12">
        <v>13</v>
      </c>
      <c r="F38"/>
      <c r="G38"/>
      <c r="H38" s="12">
        <v>5</v>
      </c>
      <c r="I38" s="12">
        <v>5</v>
      </c>
      <c r="J38" s="9">
        <f t="shared" si="10"/>
        <v>18</v>
      </c>
      <c r="K38" s="9">
        <f t="shared" si="11"/>
        <v>10</v>
      </c>
      <c r="L38" s="9">
        <f t="shared" si="9"/>
        <v>267.7826086956522</v>
      </c>
      <c r="M38" s="9">
        <f t="shared" si="9"/>
        <v>279</v>
      </c>
      <c r="N38" s="5">
        <f t="shared" si="12"/>
        <v>13.807900207900209</v>
      </c>
      <c r="O38" s="11">
        <f t="shared" si="16"/>
        <v>269.6399891530326</v>
      </c>
      <c r="P38" s="5">
        <f t="shared" si="13"/>
        <v>43.57588357588361</v>
      </c>
      <c r="Q38" s="9">
        <f t="shared" si="14"/>
        <v>0</v>
      </c>
      <c r="R38" s="9">
        <f t="shared" si="15"/>
        <v>28</v>
      </c>
    </row>
    <row r="39" spans="1:19" ht="15">
      <c r="A39" s="17">
        <v>32782</v>
      </c>
      <c r="B39"/>
      <c r="C39"/>
      <c r="D39" s="12">
        <v>7</v>
      </c>
      <c r="E39" s="12">
        <v>7</v>
      </c>
      <c r="F39"/>
      <c r="G39"/>
      <c r="H39" s="12">
        <v>8</v>
      </c>
      <c r="I39" s="12">
        <v>7</v>
      </c>
      <c r="J39" s="9">
        <f t="shared" si="10"/>
        <v>14</v>
      </c>
      <c r="K39" s="9">
        <f t="shared" si="11"/>
        <v>15</v>
      </c>
      <c r="L39" s="9">
        <f t="shared" si="9"/>
        <v>281.7826086956522</v>
      </c>
      <c r="M39" s="9">
        <f t="shared" si="9"/>
        <v>294</v>
      </c>
      <c r="N39" s="5">
        <f t="shared" si="12"/>
        <v>14.301039501039503</v>
      </c>
      <c r="O39" s="11">
        <f t="shared" si="16"/>
        <v>283.9410286540721</v>
      </c>
      <c r="P39" s="5">
        <f t="shared" si="13"/>
        <v>45.88704088704092</v>
      </c>
      <c r="Q39" s="9">
        <f t="shared" si="14"/>
        <v>0</v>
      </c>
      <c r="R39" s="9">
        <f t="shared" si="15"/>
        <v>29</v>
      </c>
      <c r="S39" s="8" t="s">
        <v>61</v>
      </c>
    </row>
    <row r="40" spans="1:18" ht="15">
      <c r="A40" s="17">
        <v>32783</v>
      </c>
      <c r="B40"/>
      <c r="C40"/>
      <c r="D40" s="12">
        <v>13</v>
      </c>
      <c r="E40" s="12">
        <v>12</v>
      </c>
      <c r="F40"/>
      <c r="G40"/>
      <c r="H40" s="12">
        <v>6</v>
      </c>
      <c r="I40" s="12">
        <v>9</v>
      </c>
      <c r="J40" s="9">
        <f t="shared" si="10"/>
        <v>25</v>
      </c>
      <c r="K40" s="9">
        <f t="shared" si="11"/>
        <v>15</v>
      </c>
      <c r="L40" s="9">
        <f t="shared" si="9"/>
        <v>306.7826086956522</v>
      </c>
      <c r="M40" s="9">
        <f t="shared" si="9"/>
        <v>309</v>
      </c>
      <c r="N40" s="5">
        <f t="shared" si="12"/>
        <v>19.725571725571726</v>
      </c>
      <c r="O40" s="11">
        <f t="shared" si="16"/>
        <v>303.66660037964385</v>
      </c>
      <c r="P40" s="5">
        <f t="shared" si="13"/>
        <v>49.074844074844115</v>
      </c>
      <c r="Q40" s="9">
        <f t="shared" si="14"/>
        <v>0</v>
      </c>
      <c r="R40" s="9">
        <f t="shared" si="15"/>
        <v>40</v>
      </c>
    </row>
    <row r="41" spans="1:18" ht="15">
      <c r="A41" s="17">
        <v>32784</v>
      </c>
      <c r="B41"/>
      <c r="C41"/>
      <c r="D41" s="12">
        <v>4</v>
      </c>
      <c r="E41" s="12">
        <v>10</v>
      </c>
      <c r="F41"/>
      <c r="G41"/>
      <c r="H41" s="12">
        <v>7</v>
      </c>
      <c r="I41" s="12">
        <v>2</v>
      </c>
      <c r="J41" s="9">
        <f t="shared" si="10"/>
        <v>14</v>
      </c>
      <c r="K41" s="9">
        <f t="shared" si="11"/>
        <v>9</v>
      </c>
      <c r="L41" s="9">
        <f t="shared" si="9"/>
        <v>320.7826086956522</v>
      </c>
      <c r="M41" s="9">
        <f t="shared" si="9"/>
        <v>318</v>
      </c>
      <c r="N41" s="5">
        <f t="shared" si="12"/>
        <v>11.342203742203743</v>
      </c>
      <c r="O41" s="11">
        <f t="shared" si="16"/>
        <v>315.0088041218476</v>
      </c>
      <c r="P41" s="5">
        <f t="shared" si="13"/>
        <v>50.90783090783095</v>
      </c>
      <c r="Q41" s="9">
        <f t="shared" si="14"/>
        <v>0</v>
      </c>
      <c r="R41" s="9">
        <f t="shared" si="15"/>
        <v>23</v>
      </c>
    </row>
    <row r="42" spans="1:18" ht="15">
      <c r="A42" s="17">
        <v>32785</v>
      </c>
      <c r="B42"/>
      <c r="C42"/>
      <c r="D42" s="12">
        <v>4</v>
      </c>
      <c r="E42" s="12">
        <v>8</v>
      </c>
      <c r="F42"/>
      <c r="G42"/>
      <c r="H42" s="12">
        <v>3</v>
      </c>
      <c r="I42" s="12">
        <v>7</v>
      </c>
      <c r="J42" s="9">
        <f t="shared" si="10"/>
        <v>12</v>
      </c>
      <c r="K42" s="9">
        <f t="shared" si="11"/>
        <v>10</v>
      </c>
      <c r="L42" s="9">
        <f t="shared" si="9"/>
        <v>332.7826086956522</v>
      </c>
      <c r="M42" s="9">
        <f t="shared" si="9"/>
        <v>328</v>
      </c>
      <c r="N42" s="5">
        <f t="shared" si="12"/>
        <v>10.84906444906445</v>
      </c>
      <c r="O42" s="11">
        <f t="shared" si="16"/>
        <v>325.85786857091205</v>
      </c>
      <c r="P42" s="5">
        <f t="shared" si="13"/>
        <v>52.661122661122704</v>
      </c>
      <c r="Q42" s="9">
        <f t="shared" si="14"/>
        <v>0</v>
      </c>
      <c r="R42" s="9">
        <f t="shared" si="15"/>
        <v>22</v>
      </c>
    </row>
    <row r="43" spans="1:18" ht="15">
      <c r="A43" s="17">
        <v>32786</v>
      </c>
      <c r="B43"/>
      <c r="C43"/>
      <c r="D43" s="12">
        <v>4</v>
      </c>
      <c r="E43" s="12">
        <v>4</v>
      </c>
      <c r="F43"/>
      <c r="G43"/>
      <c r="H43" s="12">
        <v>5</v>
      </c>
      <c r="I43" s="12">
        <v>9</v>
      </c>
      <c r="J43" s="9">
        <f t="shared" si="10"/>
        <v>8</v>
      </c>
      <c r="K43" s="9">
        <f t="shared" si="11"/>
        <v>14</v>
      </c>
      <c r="L43" s="9">
        <f t="shared" si="9"/>
        <v>340.7826086956522</v>
      </c>
      <c r="M43" s="9">
        <f t="shared" si="9"/>
        <v>342</v>
      </c>
      <c r="N43" s="5">
        <f t="shared" si="12"/>
        <v>10.84906444906445</v>
      </c>
      <c r="O43" s="11">
        <f t="shared" si="16"/>
        <v>336.7069330199765</v>
      </c>
      <c r="P43" s="5">
        <f t="shared" si="13"/>
        <v>54.41441441441446</v>
      </c>
      <c r="Q43" s="9">
        <f t="shared" si="14"/>
        <v>0</v>
      </c>
      <c r="R43" s="9">
        <f t="shared" si="15"/>
        <v>22</v>
      </c>
    </row>
    <row r="44" spans="1:18" ht="15">
      <c r="A44" s="17">
        <v>32787</v>
      </c>
      <c r="B44"/>
      <c r="C44"/>
      <c r="D44" s="12">
        <v>4</v>
      </c>
      <c r="E44" s="12">
        <v>2</v>
      </c>
      <c r="F44"/>
      <c r="G44"/>
      <c r="H44" s="12">
        <v>2</v>
      </c>
      <c r="I44" s="12">
        <v>1</v>
      </c>
      <c r="J44" s="9">
        <f t="shared" si="10"/>
        <v>6</v>
      </c>
      <c r="K44" s="9">
        <f t="shared" si="11"/>
        <v>3</v>
      </c>
      <c r="L44" s="9">
        <f t="shared" si="9"/>
        <v>346.7826086956522</v>
      </c>
      <c r="M44" s="9">
        <f t="shared" si="9"/>
        <v>345</v>
      </c>
      <c r="N44" s="5">
        <f t="shared" si="12"/>
        <v>4.438253638253639</v>
      </c>
      <c r="O44" s="11">
        <f t="shared" si="16"/>
        <v>341.1451866582301</v>
      </c>
      <c r="P44" s="5">
        <f t="shared" si="13"/>
        <v>55.13167013167017</v>
      </c>
      <c r="Q44" s="9">
        <f t="shared" si="14"/>
        <v>0</v>
      </c>
      <c r="R44" s="9">
        <f t="shared" si="15"/>
        <v>9</v>
      </c>
    </row>
    <row r="45" spans="1:18" ht="15">
      <c r="A45" s="17">
        <v>32788</v>
      </c>
      <c r="B45"/>
      <c r="C45"/>
      <c r="D45" s="12">
        <v>2</v>
      </c>
      <c r="E45"/>
      <c r="F45"/>
      <c r="G45"/>
      <c r="H45" s="12">
        <v>2</v>
      </c>
      <c r="I45" s="12">
        <v>8</v>
      </c>
      <c r="J45" s="9">
        <f t="shared" si="10"/>
        <v>2</v>
      </c>
      <c r="K45" s="9">
        <f t="shared" si="11"/>
        <v>10</v>
      </c>
      <c r="L45" s="9">
        <f aca="true" t="shared" si="17" ref="L45:M64">L44+J45</f>
        <v>348.7826086956522</v>
      </c>
      <c r="M45" s="9">
        <f t="shared" si="17"/>
        <v>355</v>
      </c>
      <c r="N45" s="5">
        <f t="shared" si="12"/>
        <v>5.9176715176715184</v>
      </c>
      <c r="O45" s="11">
        <f t="shared" si="16"/>
        <v>347.0628581759016</v>
      </c>
      <c r="P45" s="5">
        <f t="shared" si="13"/>
        <v>56.08801108801113</v>
      </c>
      <c r="Q45" s="9">
        <f t="shared" si="14"/>
        <v>0</v>
      </c>
      <c r="R45" s="9">
        <f t="shared" si="15"/>
        <v>12</v>
      </c>
    </row>
    <row r="46" spans="1:18" ht="15">
      <c r="A46" s="17">
        <v>32789</v>
      </c>
      <c r="B46"/>
      <c r="C46"/>
      <c r="D46" s="12">
        <v>1</v>
      </c>
      <c r="E46" s="12">
        <v>2</v>
      </c>
      <c r="F46"/>
      <c r="G46"/>
      <c r="H46" s="12">
        <v>3</v>
      </c>
      <c r="I46" s="12">
        <v>2</v>
      </c>
      <c r="J46" s="9">
        <f t="shared" si="10"/>
        <v>3</v>
      </c>
      <c r="K46" s="9">
        <f t="shared" si="11"/>
        <v>5</v>
      </c>
      <c r="L46" s="9">
        <f t="shared" si="17"/>
        <v>351.7826086956522</v>
      </c>
      <c r="M46" s="9">
        <f t="shared" si="17"/>
        <v>360</v>
      </c>
      <c r="N46" s="5">
        <f t="shared" si="12"/>
        <v>3.9451143451143453</v>
      </c>
      <c r="O46" s="11">
        <f t="shared" si="16"/>
        <v>351.007972521016</v>
      </c>
      <c r="P46" s="5">
        <f t="shared" si="13"/>
        <v>56.72557172557177</v>
      </c>
      <c r="Q46" s="9">
        <f t="shared" si="14"/>
        <v>0</v>
      </c>
      <c r="R46" s="9">
        <f t="shared" si="15"/>
        <v>8</v>
      </c>
    </row>
    <row r="47" spans="1:18" ht="15">
      <c r="A47" s="17">
        <v>32790</v>
      </c>
      <c r="B47"/>
      <c r="C47"/>
      <c r="D47" s="12">
        <v>2</v>
      </c>
      <c r="E47" s="12">
        <v>2</v>
      </c>
      <c r="F47"/>
      <c r="G47"/>
      <c r="H47" s="12">
        <v>1</v>
      </c>
      <c r="I47" s="12">
        <v>2</v>
      </c>
      <c r="J47" s="9">
        <f t="shared" si="10"/>
        <v>4</v>
      </c>
      <c r="K47" s="9">
        <f t="shared" si="11"/>
        <v>3</v>
      </c>
      <c r="L47" s="9">
        <f t="shared" si="17"/>
        <v>355.7826086956522</v>
      </c>
      <c r="M47" s="9">
        <f t="shared" si="17"/>
        <v>363</v>
      </c>
      <c r="N47" s="5">
        <f t="shared" si="12"/>
        <v>3.4519750519750523</v>
      </c>
      <c r="O47" s="11">
        <f t="shared" si="16"/>
        <v>354.45994757299104</v>
      </c>
      <c r="P47" s="5">
        <f t="shared" si="13"/>
        <v>57.28343728343734</v>
      </c>
      <c r="Q47" s="9">
        <f t="shared" si="14"/>
        <v>0</v>
      </c>
      <c r="R47" s="9">
        <f t="shared" si="15"/>
        <v>7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355.7826086956522</v>
      </c>
      <c r="M48" s="9">
        <f t="shared" si="17"/>
        <v>363</v>
      </c>
      <c r="N48" s="5">
        <f t="shared" si="12"/>
        <v>0</v>
      </c>
      <c r="O48" s="11">
        <f t="shared" si="16"/>
        <v>354.45994757299104</v>
      </c>
      <c r="P48" s="5">
        <f t="shared" si="13"/>
        <v>57.28343728343734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>
        <v>2</v>
      </c>
      <c r="E49" s="12">
        <v>3</v>
      </c>
      <c r="F49"/>
      <c r="G49"/>
      <c r="H49" s="12">
        <v>3</v>
      </c>
      <c r="I49" s="12">
        <v>5</v>
      </c>
      <c r="J49" s="9">
        <f t="shared" si="10"/>
        <v>5</v>
      </c>
      <c r="K49" s="9">
        <f t="shared" si="11"/>
        <v>8</v>
      </c>
      <c r="L49" s="9">
        <f t="shared" si="17"/>
        <v>360.7826086956522</v>
      </c>
      <c r="M49" s="9">
        <f t="shared" si="17"/>
        <v>371</v>
      </c>
      <c r="N49" s="5">
        <f t="shared" si="12"/>
        <v>6.410810810810811</v>
      </c>
      <c r="O49" s="11">
        <f t="shared" si="16"/>
        <v>360.87075838380184</v>
      </c>
      <c r="P49" s="5">
        <f t="shared" si="13"/>
        <v>58.31947331947337</v>
      </c>
      <c r="Q49" s="9">
        <f t="shared" si="14"/>
        <v>0</v>
      </c>
      <c r="R49" s="9">
        <f t="shared" si="15"/>
        <v>13</v>
      </c>
    </row>
    <row r="50" spans="1:18" ht="15">
      <c r="A50" s="17">
        <v>32793</v>
      </c>
      <c r="B50"/>
      <c r="C50"/>
      <c r="D50" s="12">
        <v>11</v>
      </c>
      <c r="E50" s="12">
        <v>8</v>
      </c>
      <c r="F50"/>
      <c r="G50"/>
      <c r="H50" s="12">
        <v>8</v>
      </c>
      <c r="I50" s="12">
        <v>11</v>
      </c>
      <c r="J50" s="9">
        <f t="shared" si="10"/>
        <v>19</v>
      </c>
      <c r="K50" s="9">
        <f t="shared" si="11"/>
        <v>19</v>
      </c>
      <c r="L50" s="9">
        <f t="shared" si="17"/>
        <v>379.7826086956522</v>
      </c>
      <c r="M50" s="9">
        <f t="shared" si="17"/>
        <v>390</v>
      </c>
      <c r="N50" s="5">
        <f t="shared" si="12"/>
        <v>18.73929313929314</v>
      </c>
      <c r="O50" s="11">
        <f t="shared" si="16"/>
        <v>379.61005152309497</v>
      </c>
      <c r="P50" s="5">
        <f t="shared" si="13"/>
        <v>61.34788634788639</v>
      </c>
      <c r="Q50" s="9">
        <f t="shared" si="14"/>
        <v>0</v>
      </c>
      <c r="R50" s="9">
        <f t="shared" si="15"/>
        <v>38</v>
      </c>
    </row>
    <row r="51" spans="1:18" ht="15">
      <c r="A51" s="17">
        <v>32794</v>
      </c>
      <c r="B51"/>
      <c r="C51"/>
      <c r="D51" s="12">
        <v>4</v>
      </c>
      <c r="E51" s="12">
        <v>4</v>
      </c>
      <c r="F51"/>
      <c r="G51"/>
      <c r="H51" s="12">
        <v>2</v>
      </c>
      <c r="I51" s="12">
        <v>5</v>
      </c>
      <c r="J51" s="9">
        <f t="shared" si="10"/>
        <v>8</v>
      </c>
      <c r="K51" s="9">
        <f t="shared" si="11"/>
        <v>7</v>
      </c>
      <c r="L51" s="9">
        <f t="shared" si="17"/>
        <v>387.7826086956522</v>
      </c>
      <c r="M51" s="9">
        <f t="shared" si="17"/>
        <v>397</v>
      </c>
      <c r="N51" s="5">
        <f t="shared" si="12"/>
        <v>7.397089397089397</v>
      </c>
      <c r="O51" s="11">
        <f t="shared" si="16"/>
        <v>387.0071409201844</v>
      </c>
      <c r="P51" s="5">
        <f t="shared" si="13"/>
        <v>62.543312543312595</v>
      </c>
      <c r="Q51" s="9">
        <f t="shared" si="14"/>
        <v>0</v>
      </c>
      <c r="R51" s="9">
        <f t="shared" si="15"/>
        <v>15</v>
      </c>
    </row>
    <row r="52" spans="1:18" ht="15">
      <c r="A52" s="17">
        <v>32795</v>
      </c>
      <c r="B52"/>
      <c r="C52"/>
      <c r="D52" s="12">
        <v>5</v>
      </c>
      <c r="E52" s="12">
        <v>5</v>
      </c>
      <c r="F52"/>
      <c r="G52" s="12">
        <v>1</v>
      </c>
      <c r="H52" s="12">
        <v>6</v>
      </c>
      <c r="I52" s="12">
        <v>7</v>
      </c>
      <c r="J52" s="9">
        <f t="shared" si="10"/>
        <v>10</v>
      </c>
      <c r="K52" s="9">
        <f t="shared" si="11"/>
        <v>12</v>
      </c>
      <c r="L52" s="9">
        <f t="shared" si="17"/>
        <v>397.7826086956522</v>
      </c>
      <c r="M52" s="9">
        <f t="shared" si="17"/>
        <v>409</v>
      </c>
      <c r="N52" s="5">
        <f t="shared" si="12"/>
        <v>10.84906444906445</v>
      </c>
      <c r="O52" s="11">
        <f t="shared" si="16"/>
        <v>397.8562053692488</v>
      </c>
      <c r="P52" s="5">
        <f t="shared" si="13"/>
        <v>64.29660429660434</v>
      </c>
      <c r="Q52" s="9">
        <f t="shared" si="14"/>
        <v>1</v>
      </c>
      <c r="R52" s="9">
        <f t="shared" si="15"/>
        <v>23</v>
      </c>
    </row>
    <row r="53" spans="1:19" ht="15">
      <c r="A53" s="17">
        <v>32796</v>
      </c>
      <c r="B53"/>
      <c r="C53"/>
      <c r="D53" s="12">
        <v>6</v>
      </c>
      <c r="E53" s="12">
        <v>11</v>
      </c>
      <c r="F53"/>
      <c r="G53" s="12">
        <v>1</v>
      </c>
      <c r="H53" s="12">
        <v>5</v>
      </c>
      <c r="I53" s="12">
        <v>11</v>
      </c>
      <c r="J53" s="9">
        <f t="shared" si="10"/>
        <v>17</v>
      </c>
      <c r="K53" s="9">
        <f t="shared" si="11"/>
        <v>15</v>
      </c>
      <c r="L53" s="9">
        <f t="shared" si="17"/>
        <v>414.7826086956522</v>
      </c>
      <c r="M53" s="9">
        <f t="shared" si="17"/>
        <v>424</v>
      </c>
      <c r="N53" s="5">
        <f t="shared" si="12"/>
        <v>15.780457380457381</v>
      </c>
      <c r="O53" s="11">
        <f t="shared" si="16"/>
        <v>413.6366627497062</v>
      </c>
      <c r="P53" s="5">
        <f t="shared" si="13"/>
        <v>66.8468468468469</v>
      </c>
      <c r="Q53" s="9">
        <f t="shared" si="14"/>
        <v>1</v>
      </c>
      <c r="R53" s="9">
        <f t="shared" si="15"/>
        <v>33</v>
      </c>
      <c r="S53" s="8" t="s">
        <v>64</v>
      </c>
    </row>
    <row r="54" spans="1:18" ht="15">
      <c r="A54" s="17">
        <v>32797</v>
      </c>
      <c r="B54"/>
      <c r="C54"/>
      <c r="D54" s="12">
        <v>12</v>
      </c>
      <c r="E54" s="12">
        <v>14</v>
      </c>
      <c r="F54"/>
      <c r="G54"/>
      <c r="H54" s="12">
        <v>19</v>
      </c>
      <c r="I54" s="12">
        <v>14</v>
      </c>
      <c r="J54" s="9">
        <f t="shared" si="10"/>
        <v>26</v>
      </c>
      <c r="K54" s="9">
        <f t="shared" si="11"/>
        <v>33</v>
      </c>
      <c r="L54" s="9">
        <f t="shared" si="17"/>
        <v>440.7826086956522</v>
      </c>
      <c r="M54" s="9">
        <f t="shared" si="17"/>
        <v>457</v>
      </c>
      <c r="N54" s="5">
        <f t="shared" si="12"/>
        <v>29.095218295218295</v>
      </c>
      <c r="O54" s="11">
        <f t="shared" si="16"/>
        <v>442.7318810449245</v>
      </c>
      <c r="P54" s="5">
        <f t="shared" si="13"/>
        <v>71.54885654885659</v>
      </c>
      <c r="Q54" s="9">
        <f t="shared" si="14"/>
        <v>0</v>
      </c>
      <c r="R54" s="9">
        <f t="shared" si="15"/>
        <v>59</v>
      </c>
    </row>
    <row r="55" spans="1:18" ht="15">
      <c r="A55" s="17">
        <v>32798</v>
      </c>
      <c r="B55"/>
      <c r="C55"/>
      <c r="D55" s="12">
        <v>4</v>
      </c>
      <c r="E55" s="12">
        <v>3</v>
      </c>
      <c r="F55"/>
      <c r="G55" s="12">
        <v>2</v>
      </c>
      <c r="H55" s="12">
        <v>3</v>
      </c>
      <c r="I55" s="12">
        <v>7</v>
      </c>
      <c r="J55" s="9">
        <f t="shared" si="10"/>
        <v>7</v>
      </c>
      <c r="K55" s="9">
        <f t="shared" si="11"/>
        <v>8</v>
      </c>
      <c r="L55" s="9">
        <f t="shared" si="17"/>
        <v>447.7826086956522</v>
      </c>
      <c r="M55" s="9">
        <f t="shared" si="17"/>
        <v>465</v>
      </c>
      <c r="N55" s="5">
        <f t="shared" si="12"/>
        <v>7.397089397089397</v>
      </c>
      <c r="O55" s="11">
        <f t="shared" si="16"/>
        <v>450.1289704420139</v>
      </c>
      <c r="P55" s="5">
        <f t="shared" si="13"/>
        <v>72.7442827442828</v>
      </c>
      <c r="Q55" s="9">
        <f t="shared" si="14"/>
        <v>2</v>
      </c>
      <c r="R55" s="9">
        <f t="shared" si="15"/>
        <v>17</v>
      </c>
    </row>
    <row r="56" spans="1:18" ht="15">
      <c r="A56" s="17">
        <v>32799</v>
      </c>
      <c r="B56"/>
      <c r="C56"/>
      <c r="D56" s="12">
        <v>2</v>
      </c>
      <c r="E56" s="12">
        <v>1</v>
      </c>
      <c r="F56" s="12">
        <v>1</v>
      </c>
      <c r="G56"/>
      <c r="H56" s="12">
        <v>3</v>
      </c>
      <c r="I56"/>
      <c r="J56" s="9">
        <f t="shared" si="10"/>
        <v>3</v>
      </c>
      <c r="K56" s="9">
        <f t="shared" si="11"/>
        <v>2</v>
      </c>
      <c r="L56" s="9">
        <f t="shared" si="17"/>
        <v>450.7826086956522</v>
      </c>
      <c r="M56" s="9">
        <f t="shared" si="17"/>
        <v>467</v>
      </c>
      <c r="N56" s="5">
        <f t="shared" si="12"/>
        <v>2.4656964656964657</v>
      </c>
      <c r="O56" s="11">
        <f t="shared" si="16"/>
        <v>452.59466690771035</v>
      </c>
      <c r="P56" s="5">
        <f t="shared" si="13"/>
        <v>73.1427581427582</v>
      </c>
      <c r="Q56" s="9">
        <f t="shared" si="14"/>
        <v>1</v>
      </c>
      <c r="R56" s="9">
        <f t="shared" si="15"/>
        <v>6</v>
      </c>
    </row>
    <row r="57" spans="1:18" ht="15">
      <c r="A57" s="17">
        <v>32800</v>
      </c>
      <c r="B57"/>
      <c r="C57"/>
      <c r="D57" s="12">
        <v>6</v>
      </c>
      <c r="E57" s="12">
        <v>9</v>
      </c>
      <c r="F57"/>
      <c r="G57"/>
      <c r="H57" s="12">
        <v>5</v>
      </c>
      <c r="I57" s="12">
        <v>9</v>
      </c>
      <c r="J57" s="9">
        <f t="shared" si="10"/>
        <v>15</v>
      </c>
      <c r="K57" s="9">
        <f t="shared" si="11"/>
        <v>14</v>
      </c>
      <c r="L57" s="9">
        <f t="shared" si="17"/>
        <v>465.7826086956522</v>
      </c>
      <c r="M57" s="9">
        <f t="shared" si="17"/>
        <v>481</v>
      </c>
      <c r="N57" s="5">
        <f t="shared" si="12"/>
        <v>14.301039501039503</v>
      </c>
      <c r="O57" s="11">
        <f t="shared" si="16"/>
        <v>466.89570640874985</v>
      </c>
      <c r="P57" s="5">
        <f t="shared" si="13"/>
        <v>75.4539154539155</v>
      </c>
      <c r="Q57" s="9">
        <f t="shared" si="14"/>
        <v>0</v>
      </c>
      <c r="R57" s="9">
        <f t="shared" si="15"/>
        <v>29</v>
      </c>
    </row>
    <row r="58" spans="1:18" ht="15">
      <c r="A58" s="17">
        <v>32801</v>
      </c>
      <c r="B58"/>
      <c r="C58"/>
      <c r="D58" s="12">
        <v>7</v>
      </c>
      <c r="E58" s="12">
        <v>8</v>
      </c>
      <c r="F58"/>
      <c r="G58"/>
      <c r="H58" s="12">
        <v>10</v>
      </c>
      <c r="I58" s="12">
        <v>7</v>
      </c>
      <c r="J58" s="9">
        <f t="shared" si="10"/>
        <v>15</v>
      </c>
      <c r="K58" s="9">
        <f t="shared" si="11"/>
        <v>17</v>
      </c>
      <c r="L58" s="9">
        <f t="shared" si="17"/>
        <v>480.7826086956522</v>
      </c>
      <c r="M58" s="9">
        <f t="shared" si="17"/>
        <v>498</v>
      </c>
      <c r="N58" s="5">
        <f t="shared" si="12"/>
        <v>15.780457380457381</v>
      </c>
      <c r="O58" s="11">
        <f t="shared" si="16"/>
        <v>482.67616378920724</v>
      </c>
      <c r="P58" s="5">
        <f t="shared" si="13"/>
        <v>78.00415800415806</v>
      </c>
      <c r="Q58" s="9">
        <f t="shared" si="14"/>
        <v>0</v>
      </c>
      <c r="R58" s="9">
        <f t="shared" si="15"/>
        <v>32</v>
      </c>
    </row>
    <row r="59" spans="1:18" ht="15">
      <c r="A59" s="17">
        <v>32802</v>
      </c>
      <c r="B59"/>
      <c r="C59"/>
      <c r="D59" s="12">
        <v>13</v>
      </c>
      <c r="E59" s="12">
        <v>11</v>
      </c>
      <c r="F59"/>
      <c r="G59"/>
      <c r="H59" s="12">
        <v>9</v>
      </c>
      <c r="I59" s="12">
        <v>7</v>
      </c>
      <c r="J59" s="9">
        <f t="shared" si="10"/>
        <v>24</v>
      </c>
      <c r="K59" s="9">
        <f t="shared" si="11"/>
        <v>16</v>
      </c>
      <c r="L59" s="9">
        <f t="shared" si="17"/>
        <v>504.7826086956522</v>
      </c>
      <c r="M59" s="9">
        <f t="shared" si="17"/>
        <v>514</v>
      </c>
      <c r="N59" s="5">
        <f t="shared" si="12"/>
        <v>19.725571725571726</v>
      </c>
      <c r="O59" s="11">
        <f t="shared" si="16"/>
        <v>502.401735514779</v>
      </c>
      <c r="P59" s="5">
        <f t="shared" si="13"/>
        <v>81.19196119196125</v>
      </c>
      <c r="Q59" s="9">
        <f t="shared" si="14"/>
        <v>0</v>
      </c>
      <c r="R59" s="9">
        <f t="shared" si="15"/>
        <v>40</v>
      </c>
    </row>
    <row r="60" spans="1:18" ht="15">
      <c r="A60" s="17">
        <v>32803</v>
      </c>
      <c r="B60"/>
      <c r="C60"/>
      <c r="D60" s="12">
        <v>11</v>
      </c>
      <c r="E60" s="12">
        <v>11</v>
      </c>
      <c r="F60"/>
      <c r="G60"/>
      <c r="H60" s="12">
        <v>13</v>
      </c>
      <c r="I60" s="12">
        <v>12</v>
      </c>
      <c r="J60" s="9">
        <f t="shared" si="10"/>
        <v>22</v>
      </c>
      <c r="K60" s="9">
        <f t="shared" si="11"/>
        <v>25</v>
      </c>
      <c r="L60" s="9">
        <f t="shared" si="17"/>
        <v>526.7826086956522</v>
      </c>
      <c r="M60" s="9">
        <f t="shared" si="17"/>
        <v>539</v>
      </c>
      <c r="N60" s="5">
        <f t="shared" si="12"/>
        <v>23.17754677754678</v>
      </c>
      <c r="O60" s="11">
        <f t="shared" si="16"/>
        <v>525.5792822923257</v>
      </c>
      <c r="P60" s="5">
        <f t="shared" si="13"/>
        <v>84.93762993763</v>
      </c>
      <c r="Q60" s="9">
        <f t="shared" si="14"/>
        <v>0</v>
      </c>
      <c r="R60" s="9">
        <f t="shared" si="15"/>
        <v>47</v>
      </c>
    </row>
    <row r="61" spans="1:18" ht="15">
      <c r="A61" s="17">
        <v>32804</v>
      </c>
      <c r="B61"/>
      <c r="C61"/>
      <c r="D61" s="12">
        <v>4</v>
      </c>
      <c r="E61" s="12">
        <v>5</v>
      </c>
      <c r="F61"/>
      <c r="G61"/>
      <c r="H61" s="12">
        <v>2</v>
      </c>
      <c r="I61" s="12">
        <v>6</v>
      </c>
      <c r="J61" s="9">
        <f t="shared" si="10"/>
        <v>9</v>
      </c>
      <c r="K61" s="9">
        <f t="shared" si="11"/>
        <v>8</v>
      </c>
      <c r="L61" s="9">
        <f t="shared" si="17"/>
        <v>535.7826086956522</v>
      </c>
      <c r="M61" s="9">
        <f t="shared" si="17"/>
        <v>547</v>
      </c>
      <c r="N61" s="5">
        <f t="shared" si="12"/>
        <v>8.383367983367984</v>
      </c>
      <c r="O61" s="11">
        <f t="shared" si="16"/>
        <v>533.9626502756937</v>
      </c>
      <c r="P61" s="5">
        <f t="shared" si="13"/>
        <v>86.29244629244636</v>
      </c>
      <c r="Q61" s="9">
        <f t="shared" si="14"/>
        <v>0</v>
      </c>
      <c r="R61" s="9">
        <f t="shared" si="15"/>
        <v>17</v>
      </c>
    </row>
    <row r="62" spans="1:18" ht="15">
      <c r="A62" s="17">
        <v>32805</v>
      </c>
      <c r="B62"/>
      <c r="C62"/>
      <c r="D62"/>
      <c r="E62" s="12">
        <v>4</v>
      </c>
      <c r="F62"/>
      <c r="G62"/>
      <c r="H62" s="12">
        <v>1</v>
      </c>
      <c r="I62" s="12">
        <v>2</v>
      </c>
      <c r="J62" s="9">
        <f t="shared" si="10"/>
        <v>4</v>
      </c>
      <c r="K62" s="9">
        <f t="shared" si="11"/>
        <v>3</v>
      </c>
      <c r="L62" s="9">
        <f t="shared" si="17"/>
        <v>539.7826086956522</v>
      </c>
      <c r="M62" s="9">
        <f t="shared" si="17"/>
        <v>550</v>
      </c>
      <c r="N62" s="5">
        <f t="shared" si="12"/>
        <v>3.4519750519750523</v>
      </c>
      <c r="O62" s="11">
        <f t="shared" si="16"/>
        <v>537.4146253276688</v>
      </c>
      <c r="P62" s="5">
        <f t="shared" si="13"/>
        <v>86.85031185031191</v>
      </c>
      <c r="Q62" s="9">
        <f t="shared" si="14"/>
        <v>0</v>
      </c>
      <c r="R62" s="9">
        <f t="shared" si="15"/>
        <v>7</v>
      </c>
    </row>
    <row r="63" spans="1:18" ht="15">
      <c r="A63" s="17">
        <v>32806</v>
      </c>
      <c r="B63"/>
      <c r="C63"/>
      <c r="D63" s="12">
        <v>1</v>
      </c>
      <c r="E63" s="12">
        <v>2</v>
      </c>
      <c r="F63"/>
      <c r="G63" s="12">
        <v>1</v>
      </c>
      <c r="H63" s="12">
        <v>3</v>
      </c>
      <c r="I63" s="12">
        <v>1</v>
      </c>
      <c r="J63" s="9">
        <f t="shared" si="10"/>
        <v>3</v>
      </c>
      <c r="K63" s="9">
        <f t="shared" si="11"/>
        <v>3</v>
      </c>
      <c r="L63" s="9">
        <f t="shared" si="17"/>
        <v>542.7826086956522</v>
      </c>
      <c r="M63" s="9">
        <f t="shared" si="17"/>
        <v>553</v>
      </c>
      <c r="N63" s="5">
        <f t="shared" si="12"/>
        <v>2.9588357588357592</v>
      </c>
      <c r="O63" s="11">
        <f t="shared" si="16"/>
        <v>540.3734610865046</v>
      </c>
      <c r="P63" s="5">
        <f t="shared" si="13"/>
        <v>87.3284823284824</v>
      </c>
      <c r="Q63" s="9">
        <f t="shared" si="14"/>
        <v>1</v>
      </c>
      <c r="R63" s="9">
        <f t="shared" si="15"/>
        <v>7</v>
      </c>
    </row>
    <row r="64" spans="1:18" ht="15">
      <c r="A64" s="17">
        <v>32807</v>
      </c>
      <c r="B64" s="12">
        <v>1</v>
      </c>
      <c r="C64"/>
      <c r="D64" s="12">
        <v>4</v>
      </c>
      <c r="E64" s="12">
        <v>3</v>
      </c>
      <c r="F64"/>
      <c r="G64"/>
      <c r="H64" s="12">
        <v>1</v>
      </c>
      <c r="I64" s="12">
        <v>5</v>
      </c>
      <c r="J64" s="9">
        <f t="shared" si="10"/>
        <v>6</v>
      </c>
      <c r="K64" s="9">
        <f t="shared" si="11"/>
        <v>6</v>
      </c>
      <c r="L64" s="9">
        <f t="shared" si="17"/>
        <v>548.7826086956522</v>
      </c>
      <c r="M64" s="9">
        <f t="shared" si="17"/>
        <v>559</v>
      </c>
      <c r="N64" s="5">
        <f t="shared" si="12"/>
        <v>5.9176715176715184</v>
      </c>
      <c r="O64" s="11">
        <f t="shared" si="16"/>
        <v>546.291132604176</v>
      </c>
      <c r="P64" s="5">
        <f t="shared" si="13"/>
        <v>88.28482328482335</v>
      </c>
      <c r="Q64" s="9">
        <f t="shared" si="14"/>
        <v>1</v>
      </c>
      <c r="R64" s="9">
        <f t="shared" si="15"/>
        <v>13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548.7826086956522</v>
      </c>
      <c r="M65" s="9">
        <f t="shared" si="18"/>
        <v>559</v>
      </c>
      <c r="N65" s="5">
        <f t="shared" si="12"/>
        <v>0</v>
      </c>
      <c r="O65" s="11">
        <f t="shared" si="16"/>
        <v>546.291132604176</v>
      </c>
      <c r="P65" s="5">
        <f t="shared" si="13"/>
        <v>88.28482328482335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 s="12">
        <v>1</v>
      </c>
      <c r="C66"/>
      <c r="D66" s="12">
        <v>2</v>
      </c>
      <c r="E66" s="12">
        <v>3</v>
      </c>
      <c r="F66" s="12">
        <v>1</v>
      </c>
      <c r="G66"/>
      <c r="H66" s="12">
        <v>7</v>
      </c>
      <c r="I66" s="12">
        <v>2</v>
      </c>
      <c r="J66" s="9">
        <f t="shared" si="10"/>
        <v>4</v>
      </c>
      <c r="K66" s="9">
        <f t="shared" si="11"/>
        <v>8</v>
      </c>
      <c r="L66" s="9">
        <f t="shared" si="18"/>
        <v>552.7826086956522</v>
      </c>
      <c r="M66" s="9">
        <f t="shared" si="18"/>
        <v>567</v>
      </c>
      <c r="N66" s="5">
        <f t="shared" si="12"/>
        <v>5.9176715176715184</v>
      </c>
      <c r="O66" s="11">
        <f t="shared" si="16"/>
        <v>552.2088041218475</v>
      </c>
      <c r="P66" s="5">
        <f t="shared" si="13"/>
        <v>89.2411642411643</v>
      </c>
      <c r="Q66" s="9">
        <f t="shared" si="14"/>
        <v>2</v>
      </c>
      <c r="R66" s="9">
        <f t="shared" si="15"/>
        <v>14</v>
      </c>
    </row>
    <row r="67" spans="1:19" ht="15">
      <c r="A67" s="17">
        <v>32810</v>
      </c>
      <c r="B67"/>
      <c r="C67"/>
      <c r="D67"/>
      <c r="E67" s="12">
        <v>5</v>
      </c>
      <c r="F67"/>
      <c r="G67"/>
      <c r="H67"/>
      <c r="I67" s="12">
        <v>1</v>
      </c>
      <c r="J67" s="9">
        <f t="shared" si="10"/>
        <v>5</v>
      </c>
      <c r="K67" s="9">
        <f t="shared" si="11"/>
        <v>1</v>
      </c>
      <c r="L67" s="9">
        <f t="shared" si="18"/>
        <v>557.7826086956522</v>
      </c>
      <c r="M67" s="9">
        <f t="shared" si="18"/>
        <v>568</v>
      </c>
      <c r="N67" s="5">
        <f t="shared" si="12"/>
        <v>2.9588357588357592</v>
      </c>
      <c r="O67" s="11">
        <f t="shared" si="16"/>
        <v>555.1676398806833</v>
      </c>
      <c r="P67" s="5">
        <f t="shared" si="13"/>
        <v>89.71933471933478</v>
      </c>
      <c r="Q67" s="9">
        <f t="shared" si="14"/>
        <v>0</v>
      </c>
      <c r="R67" s="9">
        <f t="shared" si="15"/>
        <v>6</v>
      </c>
      <c r="S67" s="8" t="s">
        <v>65</v>
      </c>
    </row>
    <row r="68" spans="1:18" ht="15">
      <c r="A68" s="17">
        <v>32811</v>
      </c>
      <c r="B68"/>
      <c r="C68"/>
      <c r="D68" s="12">
        <v>6</v>
      </c>
      <c r="E68" s="12">
        <v>3</v>
      </c>
      <c r="F68"/>
      <c r="G68"/>
      <c r="H68" s="12">
        <v>6</v>
      </c>
      <c r="I68" s="12">
        <v>5</v>
      </c>
      <c r="J68" s="9">
        <f aca="true" t="shared" si="19" ref="J68:J101">-B68-C68+D68+E68</f>
        <v>9</v>
      </c>
      <c r="K68" s="9">
        <f aca="true" t="shared" si="20" ref="K68:K101">-F68-G68+H68+I68</f>
        <v>11</v>
      </c>
      <c r="L68" s="9">
        <f t="shared" si="18"/>
        <v>566.7826086956522</v>
      </c>
      <c r="M68" s="9">
        <f t="shared" si="18"/>
        <v>579</v>
      </c>
      <c r="N68" s="5">
        <f aca="true" t="shared" si="21" ref="N68:N101">(+J68+K68)*($J$103/($J$103+$K$103))</f>
        <v>9.862785862785863</v>
      </c>
      <c r="O68" s="11">
        <f t="shared" si="16"/>
        <v>565.0304257434691</v>
      </c>
      <c r="P68" s="5">
        <f aca="true" t="shared" si="22" ref="P68:P101">O68*100/$N$103</f>
        <v>91.31323631323637</v>
      </c>
      <c r="Q68" s="9">
        <f aca="true" t="shared" si="23" ref="Q68:Q101">+B68+C68+F68+G68</f>
        <v>0</v>
      </c>
      <c r="R68" s="9">
        <f aca="true" t="shared" si="24" ref="R68:R101">D68+E68+H68+I68</f>
        <v>20</v>
      </c>
    </row>
    <row r="69" spans="1:18" ht="15">
      <c r="A69" s="17">
        <v>32812</v>
      </c>
      <c r="B69"/>
      <c r="C69"/>
      <c r="D69"/>
      <c r="E69" s="12">
        <v>3</v>
      </c>
      <c r="F69"/>
      <c r="G69"/>
      <c r="H69" s="12">
        <v>4</v>
      </c>
      <c r="I69"/>
      <c r="J69" s="9">
        <f t="shared" si="19"/>
        <v>3</v>
      </c>
      <c r="K69" s="9">
        <f t="shared" si="20"/>
        <v>4</v>
      </c>
      <c r="L69" s="9">
        <f t="shared" si="18"/>
        <v>569.7826086956522</v>
      </c>
      <c r="M69" s="9">
        <f t="shared" si="18"/>
        <v>583</v>
      </c>
      <c r="N69" s="5">
        <f t="shared" si="21"/>
        <v>3.4519750519750523</v>
      </c>
      <c r="O69" s="11">
        <f aca="true" t="shared" si="25" ref="O69:O101">O68+N69</f>
        <v>568.4824007954442</v>
      </c>
      <c r="P69" s="5">
        <f t="shared" si="22"/>
        <v>91.87110187110193</v>
      </c>
      <c r="Q69" s="9">
        <f t="shared" si="23"/>
        <v>0</v>
      </c>
      <c r="R69" s="9">
        <f t="shared" si="24"/>
        <v>7</v>
      </c>
    </row>
    <row r="70" spans="1:18" ht="15">
      <c r="A70" s="17">
        <v>32813</v>
      </c>
      <c r="B70"/>
      <c r="C70"/>
      <c r="D70" s="12">
        <v>2</v>
      </c>
      <c r="E70" s="12">
        <v>1</v>
      </c>
      <c r="F70"/>
      <c r="G70"/>
      <c r="H70" s="12">
        <v>1</v>
      </c>
      <c r="I70" s="12">
        <v>2</v>
      </c>
      <c r="J70" s="9">
        <f t="shared" si="19"/>
        <v>3</v>
      </c>
      <c r="K70" s="9">
        <f t="shared" si="20"/>
        <v>3</v>
      </c>
      <c r="L70" s="9">
        <f t="shared" si="18"/>
        <v>572.7826086956522</v>
      </c>
      <c r="M70" s="9">
        <f t="shared" si="18"/>
        <v>586</v>
      </c>
      <c r="N70" s="5">
        <f t="shared" si="21"/>
        <v>2.9588357588357592</v>
      </c>
      <c r="O70" s="11">
        <f t="shared" si="25"/>
        <v>571.44123655428</v>
      </c>
      <c r="P70" s="5">
        <f t="shared" si="22"/>
        <v>92.34927234927241</v>
      </c>
      <c r="Q70" s="9">
        <f t="shared" si="23"/>
        <v>0</v>
      </c>
      <c r="R70" s="9">
        <f t="shared" si="24"/>
        <v>6</v>
      </c>
    </row>
    <row r="71" spans="1:18" ht="15">
      <c r="A71" s="17">
        <v>32814</v>
      </c>
      <c r="B71"/>
      <c r="C71"/>
      <c r="D71" s="12">
        <v>1</v>
      </c>
      <c r="E71" s="12">
        <v>1</v>
      </c>
      <c r="F71"/>
      <c r="G71"/>
      <c r="H71" s="12">
        <v>6</v>
      </c>
      <c r="I71" s="12">
        <v>2</v>
      </c>
      <c r="J71" s="9">
        <f t="shared" si="19"/>
        <v>2</v>
      </c>
      <c r="K71" s="9">
        <f t="shared" si="20"/>
        <v>8</v>
      </c>
      <c r="L71" s="9">
        <f t="shared" si="18"/>
        <v>574.7826086956522</v>
      </c>
      <c r="M71" s="9">
        <f t="shared" si="18"/>
        <v>594</v>
      </c>
      <c r="N71" s="5">
        <f t="shared" si="21"/>
        <v>4.9313929313929314</v>
      </c>
      <c r="O71" s="11">
        <f t="shared" si="25"/>
        <v>576.3726294856729</v>
      </c>
      <c r="P71" s="5">
        <f t="shared" si="22"/>
        <v>93.1462231462232</v>
      </c>
      <c r="Q71" s="9">
        <f t="shared" si="23"/>
        <v>0</v>
      </c>
      <c r="R71" s="9">
        <f t="shared" si="24"/>
        <v>10</v>
      </c>
    </row>
    <row r="72" spans="1:18" ht="15">
      <c r="A72" s="17">
        <v>32815</v>
      </c>
      <c r="B72"/>
      <c r="C72"/>
      <c r="D72" s="12">
        <v>1</v>
      </c>
      <c r="E72" s="12">
        <v>3</v>
      </c>
      <c r="F72" s="12">
        <v>1</v>
      </c>
      <c r="G72"/>
      <c r="H72" s="12">
        <v>1</v>
      </c>
      <c r="I72" s="12">
        <v>1</v>
      </c>
      <c r="J72" s="9">
        <f t="shared" si="19"/>
        <v>4</v>
      </c>
      <c r="K72" s="9">
        <f t="shared" si="20"/>
        <v>1</v>
      </c>
      <c r="L72" s="9">
        <f t="shared" si="18"/>
        <v>578.7826086956522</v>
      </c>
      <c r="M72" s="9">
        <f t="shared" si="18"/>
        <v>595</v>
      </c>
      <c r="N72" s="5">
        <f t="shared" si="21"/>
        <v>2.4656964656964657</v>
      </c>
      <c r="O72" s="11">
        <f t="shared" si="25"/>
        <v>578.8383259513694</v>
      </c>
      <c r="P72" s="5">
        <f t="shared" si="22"/>
        <v>93.5446985446986</v>
      </c>
      <c r="Q72" s="9">
        <f t="shared" si="23"/>
        <v>1</v>
      </c>
      <c r="R72" s="9">
        <f t="shared" si="24"/>
        <v>6</v>
      </c>
    </row>
    <row r="73" spans="1:18" ht="15">
      <c r="A73" s="17">
        <v>32816</v>
      </c>
      <c r="B73"/>
      <c r="C73"/>
      <c r="D73"/>
      <c r="E73"/>
      <c r="F73"/>
      <c r="G73"/>
      <c r="H73"/>
      <c r="I73"/>
      <c r="J73" s="9">
        <f t="shared" si="19"/>
        <v>0</v>
      </c>
      <c r="K73" s="9">
        <f t="shared" si="20"/>
        <v>0</v>
      </c>
      <c r="L73" s="9">
        <f t="shared" si="18"/>
        <v>578.7826086956522</v>
      </c>
      <c r="M73" s="9">
        <f t="shared" si="18"/>
        <v>595</v>
      </c>
      <c r="N73" s="5">
        <f t="shared" si="21"/>
        <v>0</v>
      </c>
      <c r="O73" s="11">
        <f t="shared" si="25"/>
        <v>578.8383259513694</v>
      </c>
      <c r="P73" s="5">
        <f t="shared" si="22"/>
        <v>93.5446985446986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 s="12">
        <v>1</v>
      </c>
      <c r="E74" s="12">
        <v>1</v>
      </c>
      <c r="F74"/>
      <c r="G74"/>
      <c r="H74" s="12">
        <v>1</v>
      </c>
      <c r="I74"/>
      <c r="J74" s="9">
        <f t="shared" si="19"/>
        <v>2</v>
      </c>
      <c r="K74" s="9">
        <f t="shared" si="20"/>
        <v>1</v>
      </c>
      <c r="L74" s="9">
        <f t="shared" si="18"/>
        <v>580.7826086956522</v>
      </c>
      <c r="M74" s="9">
        <f t="shared" si="18"/>
        <v>596</v>
      </c>
      <c r="N74" s="5">
        <f t="shared" si="21"/>
        <v>1.4794178794178796</v>
      </c>
      <c r="O74" s="11">
        <f t="shared" si="25"/>
        <v>580.3177438307872</v>
      </c>
      <c r="P74" s="5">
        <f t="shared" si="22"/>
        <v>93.78378378378385</v>
      </c>
      <c r="Q74" s="9">
        <f t="shared" si="23"/>
        <v>0</v>
      </c>
      <c r="R74" s="9">
        <f t="shared" si="24"/>
        <v>3</v>
      </c>
    </row>
    <row r="75" spans="1:18" ht="15">
      <c r="A75" s="17">
        <v>32818</v>
      </c>
      <c r="B75"/>
      <c r="C75"/>
      <c r="D75" s="12">
        <v>4</v>
      </c>
      <c r="E75" s="12">
        <v>1</v>
      </c>
      <c r="F75"/>
      <c r="G75"/>
      <c r="H75" s="12">
        <v>3</v>
      </c>
      <c r="I75" s="12">
        <v>2</v>
      </c>
      <c r="J75" s="9">
        <f t="shared" si="19"/>
        <v>5</v>
      </c>
      <c r="K75" s="9">
        <f t="shared" si="20"/>
        <v>5</v>
      </c>
      <c r="L75" s="9">
        <f t="shared" si="18"/>
        <v>585.7826086956522</v>
      </c>
      <c r="M75" s="9">
        <f t="shared" si="18"/>
        <v>601</v>
      </c>
      <c r="N75" s="5">
        <f t="shared" si="21"/>
        <v>4.9313929313929314</v>
      </c>
      <c r="O75" s="11">
        <f t="shared" si="25"/>
        <v>585.2491367621801</v>
      </c>
      <c r="P75" s="5">
        <f t="shared" si="22"/>
        <v>94.58073458073464</v>
      </c>
      <c r="Q75" s="9">
        <f t="shared" si="23"/>
        <v>0</v>
      </c>
      <c r="R75" s="9">
        <f t="shared" si="24"/>
        <v>10</v>
      </c>
    </row>
    <row r="76" spans="1:18" ht="15">
      <c r="A76" s="17">
        <v>32819</v>
      </c>
      <c r="B76"/>
      <c r="C76"/>
      <c r="D76" s="12">
        <v>2</v>
      </c>
      <c r="E76" s="12">
        <v>4</v>
      </c>
      <c r="F76"/>
      <c r="G76"/>
      <c r="H76" s="12">
        <v>1</v>
      </c>
      <c r="I76" s="12">
        <v>2</v>
      </c>
      <c r="J76" s="9">
        <f t="shared" si="19"/>
        <v>6</v>
      </c>
      <c r="K76" s="9">
        <f t="shared" si="20"/>
        <v>3</v>
      </c>
      <c r="L76" s="9">
        <f t="shared" si="18"/>
        <v>591.7826086956522</v>
      </c>
      <c r="M76" s="9">
        <f t="shared" si="18"/>
        <v>604</v>
      </c>
      <c r="N76" s="5">
        <f t="shared" si="21"/>
        <v>4.438253638253639</v>
      </c>
      <c r="O76" s="11">
        <f t="shared" si="25"/>
        <v>589.6873904004337</v>
      </c>
      <c r="P76" s="5">
        <f t="shared" si="22"/>
        <v>95.29799029799035</v>
      </c>
      <c r="Q76" s="9">
        <f t="shared" si="23"/>
        <v>0</v>
      </c>
      <c r="R76" s="9">
        <f t="shared" si="24"/>
        <v>9</v>
      </c>
    </row>
    <row r="77" spans="1:18" ht="15">
      <c r="A77" s="17">
        <v>32820</v>
      </c>
      <c r="B77" s="12">
        <v>1</v>
      </c>
      <c r="C77"/>
      <c r="D77"/>
      <c r="E77"/>
      <c r="F77"/>
      <c r="G77"/>
      <c r="H77"/>
      <c r="I77"/>
      <c r="J77" s="9">
        <f t="shared" si="19"/>
        <v>-1</v>
      </c>
      <c r="K77" s="9">
        <f t="shared" si="20"/>
        <v>0</v>
      </c>
      <c r="L77" s="9">
        <f t="shared" si="18"/>
        <v>590.7826086956522</v>
      </c>
      <c r="M77" s="9">
        <f t="shared" si="18"/>
        <v>604</v>
      </c>
      <c r="N77" s="5">
        <f t="shared" si="21"/>
        <v>-0.49313929313929317</v>
      </c>
      <c r="O77" s="11">
        <f t="shared" si="25"/>
        <v>589.1942511072945</v>
      </c>
      <c r="P77" s="5">
        <f t="shared" si="22"/>
        <v>95.21829521829528</v>
      </c>
      <c r="Q77" s="9">
        <f t="shared" si="23"/>
        <v>1</v>
      </c>
      <c r="R77" s="9">
        <f t="shared" si="24"/>
        <v>0</v>
      </c>
    </row>
    <row r="78" spans="1:18" ht="15">
      <c r="A78" s="17">
        <v>32821</v>
      </c>
      <c r="B78"/>
      <c r="C78"/>
      <c r="D78" s="12">
        <v>1</v>
      </c>
      <c r="E78"/>
      <c r="F78" s="12">
        <v>1</v>
      </c>
      <c r="G78"/>
      <c r="H78" s="12">
        <v>1</v>
      </c>
      <c r="I78" s="12">
        <v>2</v>
      </c>
      <c r="J78" s="9">
        <f t="shared" si="19"/>
        <v>1</v>
      </c>
      <c r="K78" s="9">
        <f t="shared" si="20"/>
        <v>2</v>
      </c>
      <c r="L78" s="9">
        <f t="shared" si="18"/>
        <v>591.7826086956522</v>
      </c>
      <c r="M78" s="9">
        <f t="shared" si="18"/>
        <v>606</v>
      </c>
      <c r="N78" s="5">
        <f t="shared" si="21"/>
        <v>1.4794178794178796</v>
      </c>
      <c r="O78" s="11">
        <f t="shared" si="25"/>
        <v>590.6736689867123</v>
      </c>
      <c r="P78" s="5">
        <f t="shared" si="22"/>
        <v>95.45738045738051</v>
      </c>
      <c r="Q78" s="9">
        <f t="shared" si="23"/>
        <v>1</v>
      </c>
      <c r="R78" s="9">
        <f t="shared" si="24"/>
        <v>4</v>
      </c>
    </row>
    <row r="79" spans="1:18" ht="15">
      <c r="A79" s="17">
        <v>32822</v>
      </c>
      <c r="B79"/>
      <c r="C79"/>
      <c r="D79"/>
      <c r="E79"/>
      <c r="F79"/>
      <c r="G79" s="12">
        <v>2</v>
      </c>
      <c r="H79" s="12">
        <v>4</v>
      </c>
      <c r="I79"/>
      <c r="J79" s="9">
        <f t="shared" si="19"/>
        <v>0</v>
      </c>
      <c r="K79" s="9">
        <f t="shared" si="20"/>
        <v>2</v>
      </c>
      <c r="L79" s="9">
        <f t="shared" si="18"/>
        <v>591.7826086956522</v>
      </c>
      <c r="M79" s="9">
        <f t="shared" si="18"/>
        <v>608</v>
      </c>
      <c r="N79" s="5">
        <f t="shared" si="21"/>
        <v>0.9862785862785863</v>
      </c>
      <c r="O79" s="11">
        <f t="shared" si="25"/>
        <v>591.6599475729909</v>
      </c>
      <c r="P79" s="5">
        <f t="shared" si="22"/>
        <v>95.61677061677067</v>
      </c>
      <c r="Q79" s="9">
        <f t="shared" si="23"/>
        <v>2</v>
      </c>
      <c r="R79" s="9">
        <f t="shared" si="24"/>
        <v>4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591.7826086956522</v>
      </c>
      <c r="M80" s="9">
        <f t="shared" si="18"/>
        <v>608</v>
      </c>
      <c r="N80" s="5">
        <f t="shared" si="21"/>
        <v>0</v>
      </c>
      <c r="O80" s="11">
        <f t="shared" si="25"/>
        <v>591.6599475729909</v>
      </c>
      <c r="P80" s="5">
        <f t="shared" si="22"/>
        <v>95.61677061677067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2</v>
      </c>
      <c r="F81"/>
      <c r="G81"/>
      <c r="H81" s="12">
        <v>2</v>
      </c>
      <c r="I81" s="12">
        <v>2</v>
      </c>
      <c r="J81" s="9">
        <f t="shared" si="19"/>
        <v>3</v>
      </c>
      <c r="K81" s="9">
        <f t="shared" si="20"/>
        <v>4</v>
      </c>
      <c r="L81" s="9">
        <f t="shared" si="18"/>
        <v>594.7826086956522</v>
      </c>
      <c r="M81" s="9">
        <f t="shared" si="18"/>
        <v>612</v>
      </c>
      <c r="N81" s="5">
        <f t="shared" si="21"/>
        <v>3.4519750519750523</v>
      </c>
      <c r="O81" s="11">
        <f t="shared" si="25"/>
        <v>595.1119226249659</v>
      </c>
      <c r="P81" s="5">
        <f t="shared" si="22"/>
        <v>96.17463617463623</v>
      </c>
      <c r="Q81" s="9">
        <f t="shared" si="23"/>
        <v>0</v>
      </c>
      <c r="R81" s="9">
        <f t="shared" si="24"/>
        <v>7</v>
      </c>
      <c r="S81" s="8" t="s">
        <v>66</v>
      </c>
    </row>
    <row r="82" spans="1:18" ht="15">
      <c r="A82" s="17">
        <v>32825</v>
      </c>
      <c r="B82"/>
      <c r="C82"/>
      <c r="D82" s="12">
        <v>2</v>
      </c>
      <c r="E82" s="12">
        <v>5</v>
      </c>
      <c r="F82"/>
      <c r="G82"/>
      <c r="H82" s="12">
        <v>3</v>
      </c>
      <c r="I82" s="12">
        <v>2</v>
      </c>
      <c r="J82" s="9">
        <f t="shared" si="19"/>
        <v>7</v>
      </c>
      <c r="K82" s="9">
        <f t="shared" si="20"/>
        <v>5</v>
      </c>
      <c r="L82" s="9">
        <f t="shared" si="18"/>
        <v>601.7826086956522</v>
      </c>
      <c r="M82" s="9">
        <f t="shared" si="18"/>
        <v>617</v>
      </c>
      <c r="N82" s="5">
        <f t="shared" si="21"/>
        <v>5.9176715176715184</v>
      </c>
      <c r="O82" s="11">
        <f t="shared" si="25"/>
        <v>601.0295941426374</v>
      </c>
      <c r="P82" s="5">
        <f t="shared" si="22"/>
        <v>97.13097713097717</v>
      </c>
      <c r="Q82" s="9">
        <f t="shared" si="23"/>
        <v>0</v>
      </c>
      <c r="R82" s="9">
        <f t="shared" si="24"/>
        <v>12</v>
      </c>
    </row>
    <row r="83" spans="1:18" ht="15">
      <c r="A83" s="17">
        <v>32826</v>
      </c>
      <c r="B83"/>
      <c r="C83"/>
      <c r="D83"/>
      <c r="E83" s="12">
        <v>1</v>
      </c>
      <c r="F83"/>
      <c r="G83"/>
      <c r="H83"/>
      <c r="I83"/>
      <c r="J83" s="9">
        <f t="shared" si="19"/>
        <v>1</v>
      </c>
      <c r="K83" s="9">
        <f t="shared" si="20"/>
        <v>0</v>
      </c>
      <c r="L83" s="9">
        <f t="shared" si="18"/>
        <v>602.7826086956522</v>
      </c>
      <c r="M83" s="9">
        <f t="shared" si="18"/>
        <v>617</v>
      </c>
      <c r="N83" s="5">
        <f t="shared" si="21"/>
        <v>0.49313929313929317</v>
      </c>
      <c r="O83" s="11">
        <f t="shared" si="25"/>
        <v>601.5227334357767</v>
      </c>
      <c r="P83" s="5">
        <f t="shared" si="22"/>
        <v>97.21067221067226</v>
      </c>
      <c r="Q83" s="9">
        <f t="shared" si="23"/>
        <v>0</v>
      </c>
      <c r="R83" s="9">
        <f t="shared" si="24"/>
        <v>1</v>
      </c>
    </row>
    <row r="84" spans="1:18" ht="15">
      <c r="A84" s="17">
        <v>32827</v>
      </c>
      <c r="B84"/>
      <c r="C84"/>
      <c r="D84" s="12">
        <v>1</v>
      </c>
      <c r="E84"/>
      <c r="F84"/>
      <c r="G84"/>
      <c r="H84"/>
      <c r="I84" s="12">
        <v>1</v>
      </c>
      <c r="J84" s="9">
        <f t="shared" si="19"/>
        <v>1</v>
      </c>
      <c r="K84" s="9">
        <f t="shared" si="20"/>
        <v>1</v>
      </c>
      <c r="L84" s="9">
        <f t="shared" si="18"/>
        <v>603.7826086956522</v>
      </c>
      <c r="M84" s="9">
        <f t="shared" si="18"/>
        <v>618</v>
      </c>
      <c r="N84" s="5">
        <f t="shared" si="21"/>
        <v>0.9862785862785863</v>
      </c>
      <c r="O84" s="11">
        <f t="shared" si="25"/>
        <v>602.5090120220552</v>
      </c>
      <c r="P84" s="5">
        <f t="shared" si="22"/>
        <v>97.37006237006241</v>
      </c>
      <c r="Q84" s="9">
        <f t="shared" si="23"/>
        <v>0</v>
      </c>
      <c r="R84" s="9">
        <f t="shared" si="24"/>
        <v>2</v>
      </c>
    </row>
    <row r="85" spans="1:18" ht="15">
      <c r="A85" s="17">
        <v>32828</v>
      </c>
      <c r="B85"/>
      <c r="C85"/>
      <c r="D85" s="12">
        <v>1</v>
      </c>
      <c r="E85" s="12">
        <v>2</v>
      </c>
      <c r="F85"/>
      <c r="G85"/>
      <c r="H85" s="12">
        <v>2</v>
      </c>
      <c r="I85"/>
      <c r="J85" s="9">
        <f t="shared" si="19"/>
        <v>3</v>
      </c>
      <c r="K85" s="9">
        <f t="shared" si="20"/>
        <v>2</v>
      </c>
      <c r="L85" s="9">
        <f aca="true" t="shared" si="26" ref="L85:M101">L84+J85</f>
        <v>606.7826086956522</v>
      </c>
      <c r="M85" s="9">
        <f t="shared" si="26"/>
        <v>620</v>
      </c>
      <c r="N85" s="5">
        <f t="shared" si="21"/>
        <v>2.4656964656964657</v>
      </c>
      <c r="O85" s="11">
        <f t="shared" si="25"/>
        <v>604.9747084877517</v>
      </c>
      <c r="P85" s="5">
        <f t="shared" si="22"/>
        <v>97.76853776853781</v>
      </c>
      <c r="Q85" s="9">
        <f t="shared" si="23"/>
        <v>0</v>
      </c>
      <c r="R85" s="9">
        <f t="shared" si="24"/>
        <v>5</v>
      </c>
    </row>
    <row r="86" spans="1:18" ht="15">
      <c r="A86" s="17">
        <v>32829</v>
      </c>
      <c r="B86"/>
      <c r="C86"/>
      <c r="D86" s="12">
        <v>1</v>
      </c>
      <c r="E86"/>
      <c r="F86"/>
      <c r="G86"/>
      <c r="H86" s="12">
        <v>1</v>
      </c>
      <c r="I86"/>
      <c r="J86" s="9">
        <f t="shared" si="19"/>
        <v>1</v>
      </c>
      <c r="K86" s="9">
        <f t="shared" si="20"/>
        <v>1</v>
      </c>
      <c r="L86" s="9">
        <f t="shared" si="26"/>
        <v>607.7826086956522</v>
      </c>
      <c r="M86" s="9">
        <f t="shared" si="26"/>
        <v>621</v>
      </c>
      <c r="N86" s="5">
        <f t="shared" si="21"/>
        <v>0.9862785862785863</v>
      </c>
      <c r="O86" s="11">
        <f t="shared" si="25"/>
        <v>605.9609870740303</v>
      </c>
      <c r="P86" s="5">
        <f t="shared" si="22"/>
        <v>97.92792792792797</v>
      </c>
      <c r="Q86" s="9">
        <f t="shared" si="23"/>
        <v>0</v>
      </c>
      <c r="R86" s="9">
        <f t="shared" si="24"/>
        <v>2</v>
      </c>
    </row>
    <row r="87" spans="1:18" ht="15">
      <c r="A87" s="17">
        <v>32830</v>
      </c>
      <c r="B87"/>
      <c r="C87"/>
      <c r="D87" s="12">
        <v>1</v>
      </c>
      <c r="E87"/>
      <c r="F87"/>
      <c r="G87"/>
      <c r="H87"/>
      <c r="I87" s="12">
        <v>1</v>
      </c>
      <c r="J87" s="9">
        <f t="shared" si="19"/>
        <v>1</v>
      </c>
      <c r="K87" s="9">
        <f t="shared" si="20"/>
        <v>1</v>
      </c>
      <c r="L87" s="9">
        <f t="shared" si="26"/>
        <v>608.7826086956522</v>
      </c>
      <c r="M87" s="9">
        <f t="shared" si="26"/>
        <v>622</v>
      </c>
      <c r="N87" s="5">
        <f t="shared" si="21"/>
        <v>0.9862785862785863</v>
      </c>
      <c r="O87" s="11">
        <f t="shared" si="25"/>
        <v>606.9472656603089</v>
      </c>
      <c r="P87" s="5">
        <f t="shared" si="22"/>
        <v>98.08731808731812</v>
      </c>
      <c r="Q87" s="9">
        <f t="shared" si="23"/>
        <v>0</v>
      </c>
      <c r="R87" s="9">
        <f t="shared" si="24"/>
        <v>2</v>
      </c>
    </row>
    <row r="88" spans="1:18" ht="15">
      <c r="A88" s="17">
        <v>32831</v>
      </c>
      <c r="B88"/>
      <c r="C88"/>
      <c r="D88"/>
      <c r="E88"/>
      <c r="F88"/>
      <c r="G88"/>
      <c r="H88"/>
      <c r="I88" s="12">
        <v>1</v>
      </c>
      <c r="J88" s="9">
        <f t="shared" si="19"/>
        <v>0</v>
      </c>
      <c r="K88" s="9">
        <f t="shared" si="20"/>
        <v>1</v>
      </c>
      <c r="L88" s="9">
        <f t="shared" si="26"/>
        <v>608.7826086956522</v>
      </c>
      <c r="M88" s="9">
        <f t="shared" si="26"/>
        <v>623</v>
      </c>
      <c r="N88" s="5">
        <f t="shared" si="21"/>
        <v>0.49313929313929317</v>
      </c>
      <c r="O88" s="11">
        <f t="shared" si="25"/>
        <v>607.4404049534481</v>
      </c>
      <c r="P88" s="5">
        <f t="shared" si="22"/>
        <v>98.16701316701321</v>
      </c>
      <c r="Q88" s="9">
        <f t="shared" si="23"/>
        <v>0</v>
      </c>
      <c r="R88" s="9">
        <f t="shared" si="24"/>
        <v>1</v>
      </c>
    </row>
    <row r="89" spans="1:18" ht="15">
      <c r="A89" s="17">
        <v>32832</v>
      </c>
      <c r="B89"/>
      <c r="C89"/>
      <c r="D89"/>
      <c r="E89"/>
      <c r="F89"/>
      <c r="G89"/>
      <c r="H89"/>
      <c r="I89" s="12">
        <v>1</v>
      </c>
      <c r="J89" s="9">
        <f t="shared" si="19"/>
        <v>0</v>
      </c>
      <c r="K89" s="9">
        <f t="shared" si="20"/>
        <v>1</v>
      </c>
      <c r="L89" s="9">
        <f t="shared" si="26"/>
        <v>608.7826086956522</v>
      </c>
      <c r="M89" s="9">
        <f t="shared" si="26"/>
        <v>624</v>
      </c>
      <c r="N89" s="5">
        <f t="shared" si="21"/>
        <v>0.49313929313929317</v>
      </c>
      <c r="O89" s="11">
        <f t="shared" si="25"/>
        <v>607.9335442465874</v>
      </c>
      <c r="P89" s="5">
        <f t="shared" si="22"/>
        <v>98.24670824670828</v>
      </c>
      <c r="Q89" s="9">
        <f t="shared" si="23"/>
        <v>0</v>
      </c>
      <c r="R89" s="9">
        <f t="shared" si="24"/>
        <v>1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608.7826086956522</v>
      </c>
      <c r="M90" s="9">
        <f t="shared" si="26"/>
        <v>624</v>
      </c>
      <c r="N90" s="5">
        <f t="shared" si="21"/>
        <v>0</v>
      </c>
      <c r="O90" s="11">
        <f t="shared" si="25"/>
        <v>607.9335442465874</v>
      </c>
      <c r="P90" s="5">
        <f t="shared" si="22"/>
        <v>98.24670824670828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 s="12">
        <v>1</v>
      </c>
      <c r="I91"/>
      <c r="J91" s="9">
        <f t="shared" si="19"/>
        <v>0</v>
      </c>
      <c r="K91" s="9">
        <f t="shared" si="20"/>
        <v>1</v>
      </c>
      <c r="L91" s="9">
        <f t="shared" si="26"/>
        <v>608.7826086956522</v>
      </c>
      <c r="M91" s="9">
        <f t="shared" si="26"/>
        <v>625</v>
      </c>
      <c r="N91" s="5">
        <f t="shared" si="21"/>
        <v>0.49313929313929317</v>
      </c>
      <c r="O91" s="11">
        <f t="shared" si="25"/>
        <v>608.4266835397267</v>
      </c>
      <c r="P91" s="5">
        <f t="shared" si="22"/>
        <v>98.32640332640337</v>
      </c>
      <c r="Q91" s="9">
        <f t="shared" si="23"/>
        <v>0</v>
      </c>
      <c r="R91" s="9">
        <f t="shared" si="24"/>
        <v>1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608.7826086956522</v>
      </c>
      <c r="M92" s="9">
        <f t="shared" si="26"/>
        <v>625</v>
      </c>
      <c r="N92" s="5">
        <f t="shared" si="21"/>
        <v>0</v>
      </c>
      <c r="O92" s="11">
        <f t="shared" si="25"/>
        <v>608.4266835397267</v>
      </c>
      <c r="P92" s="5">
        <f t="shared" si="22"/>
        <v>98.32640332640337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 s="12">
        <v>1</v>
      </c>
      <c r="E93"/>
      <c r="F93"/>
      <c r="G93"/>
      <c r="H93" s="12">
        <v>2</v>
      </c>
      <c r="I93" s="12">
        <v>1</v>
      </c>
      <c r="J93" s="9">
        <f t="shared" si="19"/>
        <v>1</v>
      </c>
      <c r="K93" s="9">
        <f t="shared" si="20"/>
        <v>3</v>
      </c>
      <c r="L93" s="9">
        <f t="shared" si="26"/>
        <v>609.7826086956522</v>
      </c>
      <c r="M93" s="9">
        <f t="shared" si="26"/>
        <v>628</v>
      </c>
      <c r="N93" s="5">
        <f t="shared" si="21"/>
        <v>1.9725571725571727</v>
      </c>
      <c r="O93" s="11">
        <f t="shared" si="25"/>
        <v>610.3992407122838</v>
      </c>
      <c r="P93" s="5">
        <f t="shared" si="22"/>
        <v>98.64518364518366</v>
      </c>
      <c r="Q93" s="9">
        <f t="shared" si="23"/>
        <v>0</v>
      </c>
      <c r="R93" s="9">
        <f t="shared" si="24"/>
        <v>4</v>
      </c>
    </row>
    <row r="94" spans="1:18" ht="15">
      <c r="A94" s="17">
        <v>32837</v>
      </c>
      <c r="B94"/>
      <c r="C94"/>
      <c r="D94" s="12">
        <v>2</v>
      </c>
      <c r="E94" s="12">
        <v>1</v>
      </c>
      <c r="F94" s="12">
        <v>1</v>
      </c>
      <c r="G94" s="12">
        <v>1</v>
      </c>
      <c r="H94" s="12">
        <v>1</v>
      </c>
      <c r="I94" s="12">
        <v>2</v>
      </c>
      <c r="J94" s="9">
        <f t="shared" si="19"/>
        <v>3</v>
      </c>
      <c r="K94" s="9">
        <f t="shared" si="20"/>
        <v>1</v>
      </c>
      <c r="L94" s="9">
        <f t="shared" si="26"/>
        <v>612.7826086956522</v>
      </c>
      <c r="M94" s="9">
        <f t="shared" si="26"/>
        <v>629</v>
      </c>
      <c r="N94" s="5">
        <f t="shared" si="21"/>
        <v>1.9725571725571727</v>
      </c>
      <c r="O94" s="11">
        <f t="shared" si="25"/>
        <v>612.3717978848409</v>
      </c>
      <c r="P94" s="5">
        <f t="shared" si="22"/>
        <v>98.96396396396398</v>
      </c>
      <c r="Q94" s="9">
        <f t="shared" si="23"/>
        <v>2</v>
      </c>
      <c r="R94" s="9">
        <f t="shared" si="24"/>
        <v>6</v>
      </c>
    </row>
    <row r="95" spans="1:19" ht="15">
      <c r="A95" s="17">
        <v>32838</v>
      </c>
      <c r="B95"/>
      <c r="C95"/>
      <c r="D95" s="12">
        <v>1</v>
      </c>
      <c r="E95" s="12">
        <v>1</v>
      </c>
      <c r="F95"/>
      <c r="G95"/>
      <c r="H95" s="12">
        <v>1</v>
      </c>
      <c r="I95" s="12">
        <v>2</v>
      </c>
      <c r="J95" s="9">
        <f t="shared" si="19"/>
        <v>2</v>
      </c>
      <c r="K95" s="9">
        <f t="shared" si="20"/>
        <v>3</v>
      </c>
      <c r="L95" s="9">
        <f t="shared" si="26"/>
        <v>614.7826086956522</v>
      </c>
      <c r="M95" s="9">
        <f t="shared" si="26"/>
        <v>632</v>
      </c>
      <c r="N95" s="5">
        <f t="shared" si="21"/>
        <v>2.4656964656964657</v>
      </c>
      <c r="O95" s="11">
        <f t="shared" si="25"/>
        <v>614.8374943505374</v>
      </c>
      <c r="P95" s="5">
        <f t="shared" si="22"/>
        <v>99.36243936243939</v>
      </c>
      <c r="Q95" s="9">
        <f t="shared" si="23"/>
        <v>0</v>
      </c>
      <c r="R95" s="9">
        <f t="shared" si="24"/>
        <v>5</v>
      </c>
      <c r="S95" s="8" t="s">
        <v>67</v>
      </c>
    </row>
    <row r="96" spans="1:18" ht="15">
      <c r="A96" s="17">
        <v>32839</v>
      </c>
      <c r="B96"/>
      <c r="C96"/>
      <c r="D96" s="12">
        <v>1</v>
      </c>
      <c r="E96" s="12">
        <v>2</v>
      </c>
      <c r="F96" s="12">
        <v>1</v>
      </c>
      <c r="G96"/>
      <c r="H96" s="12">
        <v>1</v>
      </c>
      <c r="I96" s="12">
        <v>1</v>
      </c>
      <c r="J96" s="9">
        <f t="shared" si="19"/>
        <v>3</v>
      </c>
      <c r="K96" s="9">
        <f t="shared" si="20"/>
        <v>1</v>
      </c>
      <c r="L96" s="9">
        <f t="shared" si="26"/>
        <v>617.7826086956522</v>
      </c>
      <c r="M96" s="9">
        <f t="shared" si="26"/>
        <v>633</v>
      </c>
      <c r="N96" s="5">
        <f t="shared" si="21"/>
        <v>1.9725571725571727</v>
      </c>
      <c r="O96" s="11">
        <f t="shared" si="25"/>
        <v>616.8100515230946</v>
      </c>
      <c r="P96" s="5">
        <f t="shared" si="22"/>
        <v>99.6812196812197</v>
      </c>
      <c r="Q96" s="9">
        <f t="shared" si="23"/>
        <v>1</v>
      </c>
      <c r="R96" s="9">
        <f t="shared" si="24"/>
        <v>5</v>
      </c>
    </row>
    <row r="97" spans="1:18" ht="15">
      <c r="A97" s="17">
        <v>32840</v>
      </c>
      <c r="B97"/>
      <c r="C97"/>
      <c r="D97" s="12">
        <v>1</v>
      </c>
      <c r="E97"/>
      <c r="F97"/>
      <c r="G97"/>
      <c r="H97"/>
      <c r="I97" s="12">
        <v>1</v>
      </c>
      <c r="J97" s="9">
        <f t="shared" si="19"/>
        <v>1</v>
      </c>
      <c r="K97" s="9">
        <f t="shared" si="20"/>
        <v>1</v>
      </c>
      <c r="L97" s="9">
        <f t="shared" si="26"/>
        <v>618.7826086956522</v>
      </c>
      <c r="M97" s="9">
        <f t="shared" si="26"/>
        <v>634</v>
      </c>
      <c r="N97" s="5">
        <f t="shared" si="21"/>
        <v>0.9862785862785863</v>
      </c>
      <c r="O97" s="11">
        <f t="shared" si="25"/>
        <v>617.7963301093731</v>
      </c>
      <c r="P97" s="5">
        <f t="shared" si="22"/>
        <v>99.84060984060984</v>
      </c>
      <c r="Q97" s="9">
        <f t="shared" si="23"/>
        <v>0</v>
      </c>
      <c r="R97" s="9">
        <f t="shared" si="24"/>
        <v>2</v>
      </c>
    </row>
    <row r="98" spans="1:18" ht="15">
      <c r="A98" s="17">
        <v>32841</v>
      </c>
      <c r="B98"/>
      <c r="C98"/>
      <c r="D98"/>
      <c r="E98"/>
      <c r="F98" s="12">
        <v>1</v>
      </c>
      <c r="G98" s="12">
        <v>1</v>
      </c>
      <c r="H98" s="12">
        <v>1</v>
      </c>
      <c r="I98"/>
      <c r="J98" s="9">
        <f t="shared" si="19"/>
        <v>0</v>
      </c>
      <c r="K98" s="9">
        <f t="shared" si="20"/>
        <v>-1</v>
      </c>
      <c r="L98" s="9">
        <f t="shared" si="26"/>
        <v>618.7826086956522</v>
      </c>
      <c r="M98" s="9">
        <f t="shared" si="26"/>
        <v>633</v>
      </c>
      <c r="N98" s="5">
        <f t="shared" si="21"/>
        <v>-0.49313929313929317</v>
      </c>
      <c r="O98" s="11">
        <f t="shared" si="25"/>
        <v>617.3031908162338</v>
      </c>
      <c r="P98" s="5">
        <f t="shared" si="22"/>
        <v>99.76091476091477</v>
      </c>
      <c r="Q98" s="9">
        <f t="shared" si="23"/>
        <v>2</v>
      </c>
      <c r="R98" s="9">
        <f t="shared" si="24"/>
        <v>1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618.7826086956522</v>
      </c>
      <c r="M99" s="9">
        <f t="shared" si="26"/>
        <v>633</v>
      </c>
      <c r="N99" s="5">
        <f t="shared" si="21"/>
        <v>0</v>
      </c>
      <c r="O99" s="11">
        <f t="shared" si="25"/>
        <v>617.3031908162338</v>
      </c>
      <c r="P99" s="5">
        <f t="shared" si="22"/>
        <v>99.76091476091477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 s="12">
        <v>1</v>
      </c>
      <c r="G100"/>
      <c r="H100" s="12">
        <v>2</v>
      </c>
      <c r="I100" s="12">
        <v>2</v>
      </c>
      <c r="J100" s="9">
        <f t="shared" si="19"/>
        <v>0</v>
      </c>
      <c r="K100" s="9">
        <f t="shared" si="20"/>
        <v>3</v>
      </c>
      <c r="L100" s="9">
        <f t="shared" si="26"/>
        <v>618.7826086956522</v>
      </c>
      <c r="M100" s="9">
        <f t="shared" si="26"/>
        <v>636</v>
      </c>
      <c r="N100" s="5">
        <f t="shared" si="21"/>
        <v>1.4794178794178796</v>
      </c>
      <c r="O100" s="11">
        <f t="shared" si="25"/>
        <v>618.7826086956517</v>
      </c>
      <c r="P100" s="5">
        <f t="shared" si="22"/>
        <v>100</v>
      </c>
      <c r="Q100" s="9">
        <f t="shared" si="23"/>
        <v>1</v>
      </c>
      <c r="R100" s="9">
        <f t="shared" si="24"/>
        <v>4</v>
      </c>
    </row>
    <row r="101" spans="1:18" ht="15">
      <c r="A101" s="17">
        <v>32844</v>
      </c>
      <c r="B101"/>
      <c r="C101" s="12"/>
      <c r="D101" s="12"/>
      <c r="E101" s="12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618.7826086956522</v>
      </c>
      <c r="M101" s="9">
        <f t="shared" si="26"/>
        <v>636</v>
      </c>
      <c r="N101" s="5">
        <f t="shared" si="21"/>
        <v>0</v>
      </c>
      <c r="O101" s="11">
        <f t="shared" si="25"/>
        <v>618.7826086956517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10.900621118012422</v>
      </c>
      <c r="C103" s="9">
        <f t="shared" si="27"/>
        <v>3.950310559006211</v>
      </c>
      <c r="D103" s="9">
        <f t="shared" si="27"/>
        <v>291.37888198757764</v>
      </c>
      <c r="E103" s="9">
        <f t="shared" si="27"/>
        <v>342.2546583850932</v>
      </c>
      <c r="F103" s="9">
        <f t="shared" si="27"/>
        <v>14</v>
      </c>
      <c r="G103" s="9">
        <f t="shared" si="27"/>
        <v>15</v>
      </c>
      <c r="H103" s="9">
        <f t="shared" si="27"/>
        <v>288</v>
      </c>
      <c r="I103" s="9">
        <f t="shared" si="27"/>
        <v>377</v>
      </c>
      <c r="J103" s="9">
        <f t="shared" si="27"/>
        <v>618.7826086956522</v>
      </c>
      <c r="K103" s="9">
        <f t="shared" si="27"/>
        <v>636</v>
      </c>
      <c r="N103" s="5">
        <f>SUM(N4:N101)</f>
        <v>618.7826086956517</v>
      </c>
      <c r="Q103" s="11">
        <f>SUM(Q4:Q101)</f>
        <v>43.850931677018636</v>
      </c>
      <c r="R103" s="11">
        <f>SUM(R4:R101)</f>
        <v>1298.6335403726707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6" sqref="G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390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360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 s="12">
        <v>1</v>
      </c>
      <c r="D4"/>
      <c r="E4" s="12">
        <v>2</v>
      </c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1</v>
      </c>
      <c r="O4" s="11">
        <f>N4</f>
        <v>1</v>
      </c>
      <c r="P4" s="5">
        <f aca="true" t="shared" si="3" ref="P4:P35">O4*100/$N$103</f>
        <v>0.2777777777777778</v>
      </c>
      <c r="Q4" s="9">
        <f aca="true" t="shared" si="4" ref="Q4:Q35">+B4+C4+F4+G4</f>
        <v>1</v>
      </c>
      <c r="R4" s="9">
        <f aca="true" t="shared" si="5" ref="R4:R35">D4+E4+H4+I4</f>
        <v>2</v>
      </c>
      <c r="X4" s="1" t="s">
        <v>33</v>
      </c>
      <c r="Z4" s="11">
        <f>SUM(N4:N10)</f>
        <v>48</v>
      </c>
      <c r="AA4" s="5">
        <f aca="true" t="shared" si="6" ref="AA4:AA17">Z4*100/$Z$18</f>
        <v>13.333333333333334</v>
      </c>
      <c r="AB4" s="11">
        <f>SUM(Q4:Q10)+SUM(R4:R10)</f>
        <v>58</v>
      </c>
      <c r="AC4" s="11">
        <f>100*SUM(R4:R10)/AB4</f>
        <v>91.37931034482759</v>
      </c>
    </row>
    <row r="5" spans="1:29" ht="15">
      <c r="A5" s="17">
        <v>32748</v>
      </c>
      <c r="B5"/>
      <c r="C5"/>
      <c r="D5" s="12">
        <v>1</v>
      </c>
      <c r="E5" s="12">
        <v>4</v>
      </c>
      <c r="F5" s="12"/>
      <c r="G5"/>
      <c r="H5" s="12"/>
      <c r="I5" s="12"/>
      <c r="J5" s="9">
        <f t="shared" si="0"/>
        <v>5</v>
      </c>
      <c r="K5" s="9">
        <f t="shared" si="1"/>
        <v>0</v>
      </c>
      <c r="L5" s="9">
        <f aca="true" t="shared" si="7" ref="L5:M24">L4+J5</f>
        <v>6</v>
      </c>
      <c r="M5" s="9">
        <f t="shared" si="7"/>
        <v>0</v>
      </c>
      <c r="N5" s="5">
        <f t="shared" si="2"/>
        <v>5</v>
      </c>
      <c r="O5" s="11">
        <f aca="true" t="shared" si="8" ref="O5:O36">O4+N5</f>
        <v>6</v>
      </c>
      <c r="P5" s="5">
        <f t="shared" si="3"/>
        <v>1.6666666666666667</v>
      </c>
      <c r="Q5" s="9">
        <f t="shared" si="4"/>
        <v>0</v>
      </c>
      <c r="R5" s="9">
        <f t="shared" si="5"/>
        <v>5</v>
      </c>
      <c r="T5" s="8" t="s">
        <v>38</v>
      </c>
      <c r="V5" s="9">
        <f>R103</f>
        <v>375</v>
      </c>
      <c r="W5"/>
      <c r="X5"/>
      <c r="Y5" s="1" t="s">
        <v>39</v>
      </c>
      <c r="Z5" s="11">
        <f>SUM(N11:N17)</f>
        <v>38</v>
      </c>
      <c r="AA5" s="5">
        <f t="shared" si="6"/>
        <v>10.555555555555555</v>
      </c>
      <c r="AB5" s="11">
        <f>SUM(Q11:Q17)+SUM(R11:R17)</f>
        <v>40</v>
      </c>
      <c r="AC5" s="11">
        <f>100*SUM(R11:R17)/AB5</f>
        <v>97.5</v>
      </c>
    </row>
    <row r="6" spans="1:29" ht="15">
      <c r="A6" s="17">
        <v>32749</v>
      </c>
      <c r="B6"/>
      <c r="C6"/>
      <c r="D6" s="12">
        <v>2</v>
      </c>
      <c r="E6" s="12">
        <v>9</v>
      </c>
      <c r="F6"/>
      <c r="G6"/>
      <c r="H6"/>
      <c r="I6"/>
      <c r="J6" s="9">
        <f t="shared" si="0"/>
        <v>11</v>
      </c>
      <c r="K6" s="9">
        <f t="shared" si="1"/>
        <v>0</v>
      </c>
      <c r="L6" s="9">
        <f t="shared" si="7"/>
        <v>17</v>
      </c>
      <c r="M6" s="9">
        <f t="shared" si="7"/>
        <v>0</v>
      </c>
      <c r="N6" s="5">
        <f t="shared" si="2"/>
        <v>11</v>
      </c>
      <c r="O6" s="11">
        <f t="shared" si="8"/>
        <v>17</v>
      </c>
      <c r="P6" s="5">
        <f t="shared" si="3"/>
        <v>4.722222222222222</v>
      </c>
      <c r="Q6" s="9">
        <f t="shared" si="4"/>
        <v>0</v>
      </c>
      <c r="R6" s="9">
        <f t="shared" si="5"/>
        <v>11</v>
      </c>
      <c r="T6" s="8" t="s">
        <v>40</v>
      </c>
      <c r="V6" s="9">
        <f>Q103</f>
        <v>15</v>
      </c>
      <c r="W6"/>
      <c r="X6" s="1" t="s">
        <v>41</v>
      </c>
      <c r="Z6" s="11">
        <f>SUM(N18:N24)</f>
        <v>84</v>
      </c>
      <c r="AA6" s="5">
        <f t="shared" si="6"/>
        <v>23.333333333333332</v>
      </c>
      <c r="AB6" s="11">
        <f>SUM(Q18:Q24)+SUM(R18:R24)</f>
        <v>90</v>
      </c>
      <c r="AC6" s="11">
        <f>100*SUM(R18:R24)/AB6</f>
        <v>96.66666666666667</v>
      </c>
    </row>
    <row r="7" spans="1:29" ht="15">
      <c r="A7" s="17">
        <v>32750</v>
      </c>
      <c r="B7" s="12">
        <v>1</v>
      </c>
      <c r="C7"/>
      <c r="D7" s="12">
        <v>2</v>
      </c>
      <c r="E7" s="12">
        <v>8</v>
      </c>
      <c r="F7"/>
      <c r="G7"/>
      <c r="H7"/>
      <c r="I7"/>
      <c r="J7" s="9">
        <f t="shared" si="0"/>
        <v>9</v>
      </c>
      <c r="K7" s="9">
        <f t="shared" si="1"/>
        <v>0</v>
      </c>
      <c r="L7" s="9">
        <f t="shared" si="7"/>
        <v>26</v>
      </c>
      <c r="M7" s="9">
        <f t="shared" si="7"/>
        <v>0</v>
      </c>
      <c r="N7" s="5">
        <f t="shared" si="2"/>
        <v>9</v>
      </c>
      <c r="O7" s="11">
        <f t="shared" si="8"/>
        <v>26</v>
      </c>
      <c r="P7" s="5">
        <f t="shared" si="3"/>
        <v>7.222222222222222</v>
      </c>
      <c r="Q7" s="9">
        <f t="shared" si="4"/>
        <v>1</v>
      </c>
      <c r="R7" s="9">
        <f t="shared" si="5"/>
        <v>10</v>
      </c>
      <c r="T7" s="8" t="s">
        <v>42</v>
      </c>
      <c r="V7" s="5">
        <f>V5*100/(V5+V6)</f>
        <v>96.15384615384616</v>
      </c>
      <c r="W7"/>
      <c r="Y7" s="1" t="s">
        <v>43</v>
      </c>
      <c r="Z7" s="11">
        <f>SUM(N25:N31)</f>
        <v>24</v>
      </c>
      <c r="AA7" s="5">
        <f t="shared" si="6"/>
        <v>6.666666666666667</v>
      </c>
      <c r="AB7" s="11">
        <f>SUM(Q25:Q31)+SUM(R25:R31)</f>
        <v>30</v>
      </c>
      <c r="AC7" s="11">
        <f>100*SUM(R25:R31)/AB7</f>
        <v>90</v>
      </c>
    </row>
    <row r="8" spans="1:29" ht="15">
      <c r="A8" s="17">
        <v>32751</v>
      </c>
      <c r="B8"/>
      <c r="C8"/>
      <c r="D8" s="12">
        <v>2</v>
      </c>
      <c r="E8" s="12">
        <v>8</v>
      </c>
      <c r="F8"/>
      <c r="G8"/>
      <c r="H8"/>
      <c r="I8"/>
      <c r="J8" s="9">
        <f t="shared" si="0"/>
        <v>10</v>
      </c>
      <c r="K8" s="9">
        <f t="shared" si="1"/>
        <v>0</v>
      </c>
      <c r="L8" s="9">
        <f t="shared" si="7"/>
        <v>36</v>
      </c>
      <c r="M8" s="9">
        <f t="shared" si="7"/>
        <v>0</v>
      </c>
      <c r="N8" s="5">
        <f t="shared" si="2"/>
        <v>10</v>
      </c>
      <c r="O8" s="11">
        <f t="shared" si="8"/>
        <v>36</v>
      </c>
      <c r="P8" s="5">
        <f t="shared" si="3"/>
        <v>10</v>
      </c>
      <c r="Q8" s="9">
        <f t="shared" si="4"/>
        <v>0</v>
      </c>
      <c r="R8" s="9">
        <f t="shared" si="5"/>
        <v>10</v>
      </c>
      <c r="W8"/>
      <c r="X8" s="1" t="s">
        <v>44</v>
      </c>
      <c r="Z8" s="11">
        <f>SUM(N32:N38)</f>
        <v>36</v>
      </c>
      <c r="AA8" s="5">
        <f t="shared" si="6"/>
        <v>10</v>
      </c>
      <c r="AB8" s="11">
        <f>SUM(Q32:Q38)+SUM(R32:R38)</f>
        <v>36</v>
      </c>
      <c r="AC8" s="11">
        <f>100*SUM(R32:R38)/AB8</f>
        <v>100</v>
      </c>
    </row>
    <row r="9" spans="1:29" ht="15">
      <c r="A9" s="17">
        <v>32752</v>
      </c>
      <c r="B9" s="12">
        <v>2</v>
      </c>
      <c r="C9" s="12">
        <v>1</v>
      </c>
      <c r="D9" s="12">
        <v>3</v>
      </c>
      <c r="E9" s="12">
        <v>5</v>
      </c>
      <c r="F9"/>
      <c r="G9"/>
      <c r="H9"/>
      <c r="I9"/>
      <c r="J9" s="9">
        <f t="shared" si="0"/>
        <v>5</v>
      </c>
      <c r="K9" s="9">
        <f t="shared" si="1"/>
        <v>0</v>
      </c>
      <c r="L9" s="9">
        <f t="shared" si="7"/>
        <v>41</v>
      </c>
      <c r="M9" s="9">
        <f t="shared" si="7"/>
        <v>0</v>
      </c>
      <c r="N9" s="5">
        <f t="shared" si="2"/>
        <v>5</v>
      </c>
      <c r="O9" s="11">
        <f t="shared" si="8"/>
        <v>41</v>
      </c>
      <c r="P9" s="5">
        <f t="shared" si="3"/>
        <v>11.38888888888889</v>
      </c>
      <c r="Q9" s="9">
        <f t="shared" si="4"/>
        <v>3</v>
      </c>
      <c r="R9" s="9">
        <f t="shared" si="5"/>
        <v>8</v>
      </c>
      <c r="T9" s="8" t="s">
        <v>45</v>
      </c>
      <c r="V9" s="5"/>
      <c r="W9"/>
      <c r="Y9" s="1" t="s">
        <v>46</v>
      </c>
      <c r="Z9" s="11">
        <f>SUM(N39:N45)</f>
        <v>24</v>
      </c>
      <c r="AA9" s="5">
        <f t="shared" si="6"/>
        <v>6.666666666666667</v>
      </c>
      <c r="AB9" s="11">
        <f>SUM(Q39:Q45)+SUM(R39:R45)</f>
        <v>24</v>
      </c>
      <c r="AC9" s="11">
        <f>100*SUM(R39:R45)/AB9</f>
        <v>100</v>
      </c>
    </row>
    <row r="10" spans="1:29" ht="15">
      <c r="A10" s="17">
        <v>32753</v>
      </c>
      <c r="B10"/>
      <c r="C10"/>
      <c r="D10" s="12">
        <v>6</v>
      </c>
      <c r="E10" s="12">
        <v>1</v>
      </c>
      <c r="F10" s="12"/>
      <c r="G10" s="12"/>
      <c r="H10" s="12"/>
      <c r="I10" s="12"/>
      <c r="J10" s="9">
        <f t="shared" si="0"/>
        <v>7</v>
      </c>
      <c r="K10" s="9">
        <f t="shared" si="1"/>
        <v>0</v>
      </c>
      <c r="L10" s="9">
        <f t="shared" si="7"/>
        <v>48</v>
      </c>
      <c r="M10" s="9">
        <f t="shared" si="7"/>
        <v>0</v>
      </c>
      <c r="N10" s="5">
        <f t="shared" si="2"/>
        <v>7</v>
      </c>
      <c r="O10" s="11">
        <f t="shared" si="8"/>
        <v>48</v>
      </c>
      <c r="P10" s="5">
        <f t="shared" si="3"/>
        <v>13.333333333333334</v>
      </c>
      <c r="Q10" s="9">
        <f t="shared" si="4"/>
        <v>0</v>
      </c>
      <c r="R10" s="9">
        <f t="shared" si="5"/>
        <v>7</v>
      </c>
      <c r="U10" s="8" t="s">
        <v>4</v>
      </c>
      <c r="V10" s="5">
        <f>100*(+E103/(E103+D103))</f>
        <v>66.4</v>
      </c>
      <c r="W10"/>
      <c r="X10" s="8" t="s">
        <v>47</v>
      </c>
      <c r="Z10" s="11">
        <f>SUM(N46:N52)</f>
        <v>36</v>
      </c>
      <c r="AA10" s="5">
        <f t="shared" si="6"/>
        <v>10</v>
      </c>
      <c r="AB10" s="11">
        <f>SUM(Q46:Q52)+SUM(R46:R52)</f>
        <v>36</v>
      </c>
      <c r="AC10" s="11">
        <f>100*SUM(R46:R52)/AB10</f>
        <v>100</v>
      </c>
    </row>
    <row r="11" spans="1:29" ht="15">
      <c r="A11" s="17">
        <v>32754</v>
      </c>
      <c r="B11"/>
      <c r="C11"/>
      <c r="D11" s="12">
        <v>7</v>
      </c>
      <c r="E11" s="12">
        <v>10</v>
      </c>
      <c r="F11"/>
      <c r="G11"/>
      <c r="H11"/>
      <c r="I11"/>
      <c r="J11" s="9">
        <f t="shared" si="0"/>
        <v>17</v>
      </c>
      <c r="K11" s="9">
        <f t="shared" si="1"/>
        <v>0</v>
      </c>
      <c r="L11" s="9">
        <f t="shared" si="7"/>
        <v>65</v>
      </c>
      <c r="M11" s="9">
        <f t="shared" si="7"/>
        <v>0</v>
      </c>
      <c r="N11" s="5">
        <f t="shared" si="2"/>
        <v>17</v>
      </c>
      <c r="O11" s="11">
        <f t="shared" si="8"/>
        <v>65</v>
      </c>
      <c r="P11" s="5">
        <f t="shared" si="3"/>
        <v>18.055555555555557</v>
      </c>
      <c r="Q11" s="9">
        <f t="shared" si="4"/>
        <v>0</v>
      </c>
      <c r="R11" s="9">
        <f t="shared" si="5"/>
        <v>17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25</v>
      </c>
      <c r="AA11" s="5">
        <f t="shared" si="6"/>
        <v>6.944444444444445</v>
      </c>
      <c r="AB11" s="11">
        <f>SUM(Q53:Q59)+SUM(R53:R59)</f>
        <v>25</v>
      </c>
      <c r="AC11" s="11">
        <f>100*SUM(R53:R59)/AB11</f>
        <v>100</v>
      </c>
    </row>
    <row r="12" spans="1:29" ht="15">
      <c r="A12" s="17">
        <v>32755</v>
      </c>
      <c r="B12"/>
      <c r="C12" s="12">
        <v>1</v>
      </c>
      <c r="D12" s="12">
        <v>6</v>
      </c>
      <c r="E12" s="12">
        <v>7</v>
      </c>
      <c r="F12"/>
      <c r="G12"/>
      <c r="H12"/>
      <c r="I12"/>
      <c r="J12" s="9">
        <f t="shared" si="0"/>
        <v>12</v>
      </c>
      <c r="K12" s="9">
        <f t="shared" si="1"/>
        <v>0</v>
      </c>
      <c r="L12" s="9">
        <f t="shared" si="7"/>
        <v>77</v>
      </c>
      <c r="M12" s="9">
        <f t="shared" si="7"/>
        <v>0</v>
      </c>
      <c r="N12" s="5">
        <f t="shared" si="2"/>
        <v>12</v>
      </c>
      <c r="O12" s="11">
        <f t="shared" si="8"/>
        <v>77</v>
      </c>
      <c r="P12" s="5">
        <f t="shared" si="3"/>
        <v>21.38888888888889</v>
      </c>
      <c r="Q12" s="9">
        <f t="shared" si="4"/>
        <v>1</v>
      </c>
      <c r="R12" s="9">
        <f t="shared" si="5"/>
        <v>13</v>
      </c>
      <c r="U12" s="8" t="s">
        <v>50</v>
      </c>
      <c r="V12" s="5">
        <f>100*((E103+I103)/(E103+D103+I103+H103))</f>
        <v>66.4</v>
      </c>
      <c r="W12"/>
      <c r="X12" s="8" t="s">
        <v>51</v>
      </c>
      <c r="Z12" s="11">
        <f>SUM(N60:N66)</f>
        <v>27</v>
      </c>
      <c r="AA12" s="5">
        <f t="shared" si="6"/>
        <v>7.5</v>
      </c>
      <c r="AB12" s="11">
        <f>SUM(Q60:Q66)+SUM(R60:R66)</f>
        <v>31</v>
      </c>
      <c r="AC12" s="11">
        <f>100*SUM(R60:R66)/AB12</f>
        <v>93.54838709677419</v>
      </c>
    </row>
    <row r="13" spans="1:29" ht="15">
      <c r="A13" s="17">
        <v>32756</v>
      </c>
      <c r="B13"/>
      <c r="C13"/>
      <c r="D13"/>
      <c r="E13" s="12">
        <v>1</v>
      </c>
      <c r="F13"/>
      <c r="G13"/>
      <c r="H13"/>
      <c r="I13"/>
      <c r="J13" s="9">
        <f t="shared" si="0"/>
        <v>1</v>
      </c>
      <c r="K13" s="9">
        <f t="shared" si="1"/>
        <v>0</v>
      </c>
      <c r="L13" s="9">
        <f t="shared" si="7"/>
        <v>78</v>
      </c>
      <c r="M13" s="9">
        <f t="shared" si="7"/>
        <v>0</v>
      </c>
      <c r="N13" s="5">
        <f t="shared" si="2"/>
        <v>1</v>
      </c>
      <c r="O13" s="11">
        <f t="shared" si="8"/>
        <v>78</v>
      </c>
      <c r="P13" s="5">
        <f t="shared" si="3"/>
        <v>21.666666666666668</v>
      </c>
      <c r="Q13" s="9">
        <f t="shared" si="4"/>
        <v>0</v>
      </c>
      <c r="R13" s="9">
        <f t="shared" si="5"/>
        <v>1</v>
      </c>
      <c r="W13"/>
      <c r="Y13" s="8" t="s">
        <v>52</v>
      </c>
      <c r="Z13" s="11">
        <f>SUM(N67:N73)</f>
        <v>12</v>
      </c>
      <c r="AA13" s="5">
        <f t="shared" si="6"/>
        <v>3.3333333333333335</v>
      </c>
      <c r="AB13" s="11">
        <f>SUM(Q67:Q73)+SUM(R67:R73)</f>
        <v>14</v>
      </c>
      <c r="AC13" s="11">
        <f>100*SUM(R67:R73)/AB13</f>
        <v>92.85714285714286</v>
      </c>
    </row>
    <row r="14" spans="1:29" ht="15">
      <c r="A14" s="17">
        <v>32757</v>
      </c>
      <c r="B14"/>
      <c r="C14"/>
      <c r="D14"/>
      <c r="E14" s="12">
        <v>1</v>
      </c>
      <c r="F14" s="12"/>
      <c r="G14" s="12"/>
      <c r="H14" s="12"/>
      <c r="I14" s="12"/>
      <c r="J14" s="9">
        <f t="shared" si="0"/>
        <v>1</v>
      </c>
      <c r="K14" s="9">
        <f t="shared" si="1"/>
        <v>0</v>
      </c>
      <c r="L14" s="9">
        <f t="shared" si="7"/>
        <v>79</v>
      </c>
      <c r="M14" s="9">
        <f t="shared" si="7"/>
        <v>0</v>
      </c>
      <c r="N14" s="5">
        <f t="shared" si="2"/>
        <v>1</v>
      </c>
      <c r="O14" s="11">
        <f t="shared" si="8"/>
        <v>79</v>
      </c>
      <c r="P14" s="5">
        <f t="shared" si="3"/>
        <v>21.944444444444443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2</v>
      </c>
      <c r="AA14" s="5">
        <f t="shared" si="6"/>
        <v>0.5555555555555556</v>
      </c>
      <c r="AB14" s="11">
        <f>SUM(Q74:Q80)+SUM(R74:R80)</f>
        <v>2</v>
      </c>
      <c r="AC14" s="11">
        <f>100*SUM(R74:R80)/AB14</f>
        <v>100</v>
      </c>
    </row>
    <row r="15" spans="1:29" ht="15">
      <c r="A15" s="17">
        <v>32758</v>
      </c>
      <c r="B15"/>
      <c r="C15"/>
      <c r="D15" s="12">
        <v>2</v>
      </c>
      <c r="E15" s="12">
        <v>1</v>
      </c>
      <c r="F15"/>
      <c r="G15"/>
      <c r="H15" s="12"/>
      <c r="I15" s="12"/>
      <c r="J15" s="9">
        <f t="shared" si="0"/>
        <v>3</v>
      </c>
      <c r="K15" s="9">
        <f t="shared" si="1"/>
        <v>0</v>
      </c>
      <c r="L15" s="9">
        <f t="shared" si="7"/>
        <v>82</v>
      </c>
      <c r="M15" s="9">
        <f t="shared" si="7"/>
        <v>0</v>
      </c>
      <c r="N15" s="5">
        <f t="shared" si="2"/>
        <v>3</v>
      </c>
      <c r="O15" s="11">
        <f t="shared" si="8"/>
        <v>82</v>
      </c>
      <c r="P15" s="5">
        <f t="shared" si="3"/>
        <v>22.77777777777778</v>
      </c>
      <c r="Q15" s="9">
        <f t="shared" si="4"/>
        <v>0</v>
      </c>
      <c r="R15" s="9">
        <f t="shared" si="5"/>
        <v>3</v>
      </c>
      <c r="T15" s="8"/>
      <c r="W15"/>
      <c r="Y15" s="8" t="s">
        <v>54</v>
      </c>
      <c r="Z15" s="11">
        <f>SUM(N81:N87)</f>
        <v>3</v>
      </c>
      <c r="AA15" s="5">
        <f t="shared" si="6"/>
        <v>0.8333333333333334</v>
      </c>
      <c r="AB15" s="11">
        <f>SUM(Q81:Q87)+SUM(R81:R87)</f>
        <v>3</v>
      </c>
      <c r="AC15" s="11">
        <f>100*SUM(R81:R87)/AB15</f>
        <v>100</v>
      </c>
    </row>
    <row r="16" spans="1:29" ht="15">
      <c r="A16" s="17">
        <v>32759</v>
      </c>
      <c r="B16"/>
      <c r="C16"/>
      <c r="D16" s="12">
        <v>1</v>
      </c>
      <c r="E16" s="12">
        <v>3</v>
      </c>
      <c r="F16"/>
      <c r="G16"/>
      <c r="H16"/>
      <c r="I16"/>
      <c r="J16" s="9">
        <f t="shared" si="0"/>
        <v>4</v>
      </c>
      <c r="K16" s="9">
        <f t="shared" si="1"/>
        <v>0</v>
      </c>
      <c r="L16" s="9">
        <f t="shared" si="7"/>
        <v>86</v>
      </c>
      <c r="M16" s="9">
        <f t="shared" si="7"/>
        <v>0</v>
      </c>
      <c r="N16" s="5">
        <f t="shared" si="2"/>
        <v>4</v>
      </c>
      <c r="O16" s="11">
        <f t="shared" si="8"/>
        <v>86</v>
      </c>
      <c r="P16" s="5">
        <f t="shared" si="3"/>
        <v>23.88888888888889</v>
      </c>
      <c r="Q16" s="9">
        <f t="shared" si="4"/>
        <v>0</v>
      </c>
      <c r="R16" s="9">
        <f t="shared" si="5"/>
        <v>4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7">
        <v>32760</v>
      </c>
      <c r="B17"/>
      <c r="C17"/>
      <c r="D17"/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86</v>
      </c>
      <c r="M17" s="9">
        <f t="shared" si="7"/>
        <v>0</v>
      </c>
      <c r="N17" s="5">
        <f t="shared" si="2"/>
        <v>0</v>
      </c>
      <c r="O17" s="11">
        <f t="shared" si="8"/>
        <v>86</v>
      </c>
      <c r="P17" s="5">
        <f t="shared" si="3"/>
        <v>23.88888888888889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</v>
      </c>
      <c r="AA17" s="5">
        <f t="shared" si="6"/>
        <v>0.2777777777777778</v>
      </c>
      <c r="AB17" s="11">
        <f>SUM(Q95:Q101)+SUM(R95:R101)</f>
        <v>1</v>
      </c>
      <c r="AC17" s="11">
        <f>100*SUM(R95:R101)/AB17</f>
        <v>100</v>
      </c>
    </row>
    <row r="18" spans="1:27" ht="15">
      <c r="A18" s="17">
        <v>32761</v>
      </c>
      <c r="B18" s="12">
        <v>1</v>
      </c>
      <c r="C18"/>
      <c r="D18" s="12">
        <v>3</v>
      </c>
      <c r="E18" s="12">
        <v>7</v>
      </c>
      <c r="F18"/>
      <c r="G18"/>
      <c r="H18"/>
      <c r="I18"/>
      <c r="J18" s="9">
        <f t="shared" si="0"/>
        <v>9</v>
      </c>
      <c r="K18" s="9">
        <f t="shared" si="1"/>
        <v>0</v>
      </c>
      <c r="L18" s="9">
        <f t="shared" si="7"/>
        <v>95</v>
      </c>
      <c r="M18" s="9">
        <f t="shared" si="7"/>
        <v>0</v>
      </c>
      <c r="N18" s="5">
        <f t="shared" si="2"/>
        <v>9</v>
      </c>
      <c r="O18" s="11">
        <f t="shared" si="8"/>
        <v>95</v>
      </c>
      <c r="P18" s="5">
        <f t="shared" si="3"/>
        <v>26.38888888888889</v>
      </c>
      <c r="Q18" s="9">
        <f t="shared" si="4"/>
        <v>1</v>
      </c>
      <c r="R18" s="9">
        <f t="shared" si="5"/>
        <v>10</v>
      </c>
      <c r="T18" s="8"/>
      <c r="Y18" s="8" t="s">
        <v>57</v>
      </c>
      <c r="Z18" s="9">
        <f>SUM(Z4:Z17)</f>
        <v>360</v>
      </c>
      <c r="AA18" s="9">
        <f>SUM(AA4:AA17)</f>
        <v>99.99999999999999</v>
      </c>
    </row>
    <row r="19" spans="1:29" ht="15">
      <c r="A19" s="17">
        <v>32762</v>
      </c>
      <c r="B19"/>
      <c r="C19" s="12">
        <v>1</v>
      </c>
      <c r="D19" s="12">
        <v>6</v>
      </c>
      <c r="E19" s="12">
        <v>16</v>
      </c>
      <c r="F19"/>
      <c r="G19"/>
      <c r="H19"/>
      <c r="I19"/>
      <c r="J19" s="9">
        <f t="shared" si="0"/>
        <v>21</v>
      </c>
      <c r="K19" s="9">
        <f t="shared" si="1"/>
        <v>0</v>
      </c>
      <c r="L19" s="9">
        <f t="shared" si="7"/>
        <v>116</v>
      </c>
      <c r="M19" s="9">
        <f t="shared" si="7"/>
        <v>0</v>
      </c>
      <c r="N19" s="5">
        <f t="shared" si="2"/>
        <v>21</v>
      </c>
      <c r="O19" s="11">
        <f t="shared" si="8"/>
        <v>116</v>
      </c>
      <c r="P19" s="5">
        <f t="shared" si="3"/>
        <v>32.22222222222222</v>
      </c>
      <c r="Q19" s="9">
        <f t="shared" si="4"/>
        <v>1</v>
      </c>
      <c r="R19" s="9">
        <f t="shared" si="5"/>
        <v>22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3</v>
      </c>
      <c r="E20" s="12">
        <v>5</v>
      </c>
      <c r="F20" s="12"/>
      <c r="G20" s="12"/>
      <c r="H20" s="12"/>
      <c r="I20" s="12"/>
      <c r="J20" s="9">
        <f t="shared" si="0"/>
        <v>8</v>
      </c>
      <c r="K20" s="9">
        <f t="shared" si="1"/>
        <v>0</v>
      </c>
      <c r="L20" s="9">
        <f t="shared" si="7"/>
        <v>124</v>
      </c>
      <c r="M20" s="9">
        <f t="shared" si="7"/>
        <v>0</v>
      </c>
      <c r="N20" s="5">
        <f t="shared" si="2"/>
        <v>8</v>
      </c>
      <c r="O20" s="11">
        <f t="shared" si="8"/>
        <v>124</v>
      </c>
      <c r="P20" s="5">
        <f t="shared" si="3"/>
        <v>34.44444444444444</v>
      </c>
      <c r="Q20" s="9">
        <f t="shared" si="4"/>
        <v>0</v>
      </c>
      <c r="R20" s="9">
        <f t="shared" si="5"/>
        <v>8</v>
      </c>
      <c r="T20" s="8"/>
    </row>
    <row r="21" spans="1:25" ht="15">
      <c r="A21" s="17">
        <v>32764</v>
      </c>
      <c r="B21" s="12">
        <v>1</v>
      </c>
      <c r="C21"/>
      <c r="D21" s="12">
        <v>9</v>
      </c>
      <c r="E21" s="12">
        <v>11</v>
      </c>
      <c r="F21"/>
      <c r="G21"/>
      <c r="H21"/>
      <c r="I21"/>
      <c r="J21" s="9">
        <f t="shared" si="0"/>
        <v>19</v>
      </c>
      <c r="K21" s="9">
        <f t="shared" si="1"/>
        <v>0</v>
      </c>
      <c r="L21" s="9">
        <f t="shared" si="7"/>
        <v>143</v>
      </c>
      <c r="M21" s="9">
        <f t="shared" si="7"/>
        <v>0</v>
      </c>
      <c r="N21" s="5">
        <f t="shared" si="2"/>
        <v>19</v>
      </c>
      <c r="O21" s="11">
        <f t="shared" si="8"/>
        <v>143</v>
      </c>
      <c r="P21" s="5">
        <f t="shared" si="3"/>
        <v>39.72222222222222</v>
      </c>
      <c r="Q21" s="9">
        <f t="shared" si="4"/>
        <v>1</v>
      </c>
      <c r="R21" s="9">
        <f t="shared" si="5"/>
        <v>20</v>
      </c>
      <c r="T21" s="8"/>
      <c r="X21"/>
      <c r="Y21"/>
    </row>
    <row r="22" spans="1:25" ht="15">
      <c r="A22" s="17">
        <v>32765</v>
      </c>
      <c r="B22"/>
      <c r="C22"/>
      <c r="D22" s="12">
        <v>5</v>
      </c>
      <c r="E22" s="12">
        <v>8</v>
      </c>
      <c r="F22"/>
      <c r="G22"/>
      <c r="H22"/>
      <c r="I22"/>
      <c r="J22" s="9">
        <f t="shared" si="0"/>
        <v>13</v>
      </c>
      <c r="K22" s="9">
        <f t="shared" si="1"/>
        <v>0</v>
      </c>
      <c r="L22" s="9">
        <f t="shared" si="7"/>
        <v>156</v>
      </c>
      <c r="M22" s="9">
        <f t="shared" si="7"/>
        <v>0</v>
      </c>
      <c r="N22" s="5">
        <f t="shared" si="2"/>
        <v>13</v>
      </c>
      <c r="O22" s="11">
        <f t="shared" si="8"/>
        <v>156</v>
      </c>
      <c r="P22" s="5">
        <f t="shared" si="3"/>
        <v>43.333333333333336</v>
      </c>
      <c r="Q22" s="9">
        <f t="shared" si="4"/>
        <v>0</v>
      </c>
      <c r="R22" s="9">
        <f t="shared" si="5"/>
        <v>13</v>
      </c>
      <c r="X22"/>
      <c r="Y22"/>
    </row>
    <row r="23" spans="1:25" ht="15">
      <c r="A23" s="17">
        <v>32766</v>
      </c>
      <c r="B23"/>
      <c r="C23"/>
      <c r="D23" s="12">
        <v>4</v>
      </c>
      <c r="E23" s="12">
        <v>5</v>
      </c>
      <c r="F23"/>
      <c r="G23" s="12"/>
      <c r="H23" s="12"/>
      <c r="I23" s="12"/>
      <c r="J23" s="9">
        <f t="shared" si="0"/>
        <v>9</v>
      </c>
      <c r="K23" s="9">
        <f t="shared" si="1"/>
        <v>0</v>
      </c>
      <c r="L23" s="9">
        <f t="shared" si="7"/>
        <v>165</v>
      </c>
      <c r="M23" s="9">
        <f t="shared" si="7"/>
        <v>0</v>
      </c>
      <c r="N23" s="5">
        <f t="shared" si="2"/>
        <v>9</v>
      </c>
      <c r="O23" s="11">
        <f t="shared" si="8"/>
        <v>165</v>
      </c>
      <c r="P23" s="5">
        <f t="shared" si="3"/>
        <v>45.833333333333336</v>
      </c>
      <c r="Q23" s="9">
        <f t="shared" si="4"/>
        <v>0</v>
      </c>
      <c r="R23" s="9">
        <f t="shared" si="5"/>
        <v>9</v>
      </c>
      <c r="T23" s="8"/>
      <c r="X23"/>
      <c r="Y23"/>
    </row>
    <row r="24" spans="1:25" ht="15">
      <c r="A24" s="17">
        <v>32767</v>
      </c>
      <c r="B24"/>
      <c r="C24"/>
      <c r="D24" s="12">
        <v>2</v>
      </c>
      <c r="E24" s="12">
        <v>3</v>
      </c>
      <c r="F24" s="12"/>
      <c r="G24"/>
      <c r="H24" s="12"/>
      <c r="I24" s="12"/>
      <c r="J24" s="9">
        <f t="shared" si="0"/>
        <v>5</v>
      </c>
      <c r="K24" s="9">
        <f t="shared" si="1"/>
        <v>0</v>
      </c>
      <c r="L24" s="9">
        <f t="shared" si="7"/>
        <v>170</v>
      </c>
      <c r="M24" s="9">
        <f t="shared" si="7"/>
        <v>0</v>
      </c>
      <c r="N24" s="5">
        <f t="shared" si="2"/>
        <v>5</v>
      </c>
      <c r="O24" s="11">
        <f t="shared" si="8"/>
        <v>170</v>
      </c>
      <c r="P24" s="5">
        <f t="shared" si="3"/>
        <v>47.22222222222222</v>
      </c>
      <c r="Q24" s="9">
        <f t="shared" si="4"/>
        <v>0</v>
      </c>
      <c r="R24" s="9">
        <f t="shared" si="5"/>
        <v>5</v>
      </c>
      <c r="T24" s="8"/>
      <c r="X24"/>
      <c r="Y24"/>
    </row>
    <row r="25" spans="1:25" ht="15">
      <c r="A25" s="17">
        <v>32768</v>
      </c>
      <c r="B25"/>
      <c r="C25"/>
      <c r="D25"/>
      <c r="E25" s="12">
        <v>3</v>
      </c>
      <c r="F25"/>
      <c r="G25"/>
      <c r="H25"/>
      <c r="I25"/>
      <c r="J25" s="9">
        <f t="shared" si="0"/>
        <v>3</v>
      </c>
      <c r="K25" s="9">
        <f t="shared" si="1"/>
        <v>0</v>
      </c>
      <c r="L25" s="9">
        <f aca="true" t="shared" si="9" ref="L25:M44">L24+J25</f>
        <v>173</v>
      </c>
      <c r="M25" s="9">
        <f t="shared" si="9"/>
        <v>0</v>
      </c>
      <c r="N25" s="5">
        <f t="shared" si="2"/>
        <v>3</v>
      </c>
      <c r="O25" s="11">
        <f t="shared" si="8"/>
        <v>173</v>
      </c>
      <c r="P25" s="5">
        <f t="shared" si="3"/>
        <v>48.05555555555556</v>
      </c>
      <c r="Q25" s="9">
        <f t="shared" si="4"/>
        <v>0</v>
      </c>
      <c r="R25" s="9">
        <f t="shared" si="5"/>
        <v>3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</v>
      </c>
      <c r="E26"/>
      <c r="F26"/>
      <c r="G26" s="12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174</v>
      </c>
      <c r="M26" s="9">
        <f t="shared" si="9"/>
        <v>0</v>
      </c>
      <c r="N26" s="5">
        <f t="shared" si="2"/>
        <v>1</v>
      </c>
      <c r="O26" s="11">
        <f t="shared" si="8"/>
        <v>174</v>
      </c>
      <c r="P26" s="5">
        <f t="shared" si="3"/>
        <v>48.333333333333336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174</v>
      </c>
      <c r="M27" s="9">
        <f t="shared" si="9"/>
        <v>0</v>
      </c>
      <c r="N27" s="5">
        <f t="shared" si="2"/>
        <v>0</v>
      </c>
      <c r="O27" s="11">
        <f t="shared" si="8"/>
        <v>174</v>
      </c>
      <c r="P27" s="5">
        <f t="shared" si="3"/>
        <v>48.333333333333336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 s="12">
        <v>2</v>
      </c>
      <c r="E28" s="12">
        <v>2</v>
      </c>
      <c r="F28"/>
      <c r="G28"/>
      <c r="H28"/>
      <c r="I28"/>
      <c r="J28" s="9">
        <f t="shared" si="0"/>
        <v>4</v>
      </c>
      <c r="K28" s="9">
        <f t="shared" si="1"/>
        <v>0</v>
      </c>
      <c r="L28" s="9">
        <f t="shared" si="9"/>
        <v>178</v>
      </c>
      <c r="M28" s="9">
        <f t="shared" si="9"/>
        <v>0</v>
      </c>
      <c r="N28" s="5">
        <f t="shared" si="2"/>
        <v>4</v>
      </c>
      <c r="O28" s="11">
        <f t="shared" si="8"/>
        <v>178</v>
      </c>
      <c r="P28" s="5">
        <f t="shared" si="3"/>
        <v>49.44444444444444</v>
      </c>
      <c r="Q28" s="9">
        <f t="shared" si="4"/>
        <v>0</v>
      </c>
      <c r="R28" s="9">
        <f t="shared" si="5"/>
        <v>4</v>
      </c>
      <c r="T28" s="8"/>
    </row>
    <row r="29" spans="1:18" ht="15">
      <c r="A29" s="17">
        <v>32772</v>
      </c>
      <c r="B29" s="12">
        <v>1</v>
      </c>
      <c r="C29"/>
      <c r="D29" s="12">
        <v>3</v>
      </c>
      <c r="E29" s="12">
        <v>4</v>
      </c>
      <c r="F29"/>
      <c r="G29"/>
      <c r="H29"/>
      <c r="I29"/>
      <c r="J29" s="9">
        <f t="shared" si="0"/>
        <v>6</v>
      </c>
      <c r="K29" s="9">
        <f t="shared" si="1"/>
        <v>0</v>
      </c>
      <c r="L29" s="9">
        <f t="shared" si="9"/>
        <v>184</v>
      </c>
      <c r="M29" s="9">
        <f t="shared" si="9"/>
        <v>0</v>
      </c>
      <c r="N29" s="5">
        <f t="shared" si="2"/>
        <v>6</v>
      </c>
      <c r="O29" s="11">
        <f t="shared" si="8"/>
        <v>184</v>
      </c>
      <c r="P29" s="5">
        <f t="shared" si="3"/>
        <v>51.111111111111114</v>
      </c>
      <c r="Q29" s="9">
        <f t="shared" si="4"/>
        <v>1</v>
      </c>
      <c r="R29" s="9">
        <f t="shared" si="5"/>
        <v>7</v>
      </c>
    </row>
    <row r="30" spans="1:20" ht="15">
      <c r="A30" s="17">
        <v>32773</v>
      </c>
      <c r="B30"/>
      <c r="C30" s="12">
        <v>1</v>
      </c>
      <c r="D30" s="12">
        <v>2</v>
      </c>
      <c r="E30" s="12">
        <v>3</v>
      </c>
      <c r="F30"/>
      <c r="G30"/>
      <c r="H30" s="12"/>
      <c r="I30" s="12"/>
      <c r="J30" s="9">
        <f t="shared" si="0"/>
        <v>4</v>
      </c>
      <c r="K30" s="9">
        <f t="shared" si="1"/>
        <v>0</v>
      </c>
      <c r="L30" s="9">
        <f t="shared" si="9"/>
        <v>188</v>
      </c>
      <c r="M30" s="9">
        <f t="shared" si="9"/>
        <v>0</v>
      </c>
      <c r="N30" s="5">
        <f t="shared" si="2"/>
        <v>4</v>
      </c>
      <c r="O30" s="11">
        <f t="shared" si="8"/>
        <v>188</v>
      </c>
      <c r="P30" s="5">
        <f t="shared" si="3"/>
        <v>52.22222222222222</v>
      </c>
      <c r="Q30" s="9">
        <f t="shared" si="4"/>
        <v>1</v>
      </c>
      <c r="R30" s="9">
        <f t="shared" si="5"/>
        <v>5</v>
      </c>
      <c r="T30" s="8"/>
    </row>
    <row r="31" spans="1:20" ht="15">
      <c r="A31" s="17">
        <v>32774</v>
      </c>
      <c r="B31"/>
      <c r="C31" s="12">
        <v>1</v>
      </c>
      <c r="D31" s="12">
        <v>4</v>
      </c>
      <c r="E31" s="12">
        <v>3</v>
      </c>
      <c r="F31"/>
      <c r="G31" s="12"/>
      <c r="H31" s="12"/>
      <c r="I31" s="12"/>
      <c r="J31" s="9">
        <f t="shared" si="0"/>
        <v>6</v>
      </c>
      <c r="K31" s="9">
        <f t="shared" si="1"/>
        <v>0</v>
      </c>
      <c r="L31" s="9">
        <f t="shared" si="9"/>
        <v>194</v>
      </c>
      <c r="M31" s="9">
        <f t="shared" si="9"/>
        <v>0</v>
      </c>
      <c r="N31" s="5">
        <f t="shared" si="2"/>
        <v>6</v>
      </c>
      <c r="O31" s="11">
        <f t="shared" si="8"/>
        <v>194</v>
      </c>
      <c r="P31" s="5">
        <f t="shared" si="3"/>
        <v>53.888888888888886</v>
      </c>
      <c r="Q31" s="9">
        <f t="shared" si="4"/>
        <v>1</v>
      </c>
      <c r="R31" s="9">
        <f t="shared" si="5"/>
        <v>7</v>
      </c>
      <c r="T31" s="8"/>
    </row>
    <row r="32" spans="1:18" ht="15">
      <c r="A32" s="17">
        <v>32775</v>
      </c>
      <c r="B32"/>
      <c r="C32"/>
      <c r="D32" s="12">
        <v>1</v>
      </c>
      <c r="E32" s="12">
        <v>1</v>
      </c>
      <c r="F32"/>
      <c r="G32"/>
      <c r="H32"/>
      <c r="I32"/>
      <c r="J32" s="9">
        <f t="shared" si="0"/>
        <v>2</v>
      </c>
      <c r="K32" s="9">
        <f t="shared" si="1"/>
        <v>0</v>
      </c>
      <c r="L32" s="9">
        <f t="shared" si="9"/>
        <v>196</v>
      </c>
      <c r="M32" s="9">
        <f t="shared" si="9"/>
        <v>0</v>
      </c>
      <c r="N32" s="5">
        <f t="shared" si="2"/>
        <v>2</v>
      </c>
      <c r="O32" s="11">
        <f t="shared" si="8"/>
        <v>196</v>
      </c>
      <c r="P32" s="5">
        <f t="shared" si="3"/>
        <v>54.44444444444444</v>
      </c>
      <c r="Q32" s="9">
        <f t="shared" si="4"/>
        <v>0</v>
      </c>
      <c r="R32" s="9">
        <f t="shared" si="5"/>
        <v>2</v>
      </c>
    </row>
    <row r="33" spans="1:18" ht="15">
      <c r="A33" s="17">
        <v>32776</v>
      </c>
      <c r="B33"/>
      <c r="C33"/>
      <c r="D33" s="12">
        <v>2</v>
      </c>
      <c r="E33" s="12">
        <v>3</v>
      </c>
      <c r="F33"/>
      <c r="G33"/>
      <c r="H33"/>
      <c r="I33"/>
      <c r="J33" s="9">
        <f t="shared" si="0"/>
        <v>5</v>
      </c>
      <c r="K33" s="9">
        <f t="shared" si="1"/>
        <v>0</v>
      </c>
      <c r="L33" s="9">
        <f t="shared" si="9"/>
        <v>201</v>
      </c>
      <c r="M33" s="9">
        <f t="shared" si="9"/>
        <v>0</v>
      </c>
      <c r="N33" s="5">
        <f t="shared" si="2"/>
        <v>5</v>
      </c>
      <c r="O33" s="11">
        <f t="shared" si="8"/>
        <v>201</v>
      </c>
      <c r="P33" s="5">
        <f t="shared" si="3"/>
        <v>55.833333333333336</v>
      </c>
      <c r="Q33" s="9">
        <f t="shared" si="4"/>
        <v>0</v>
      </c>
      <c r="R33" s="9">
        <f t="shared" si="5"/>
        <v>5</v>
      </c>
    </row>
    <row r="34" spans="1:18" ht="15">
      <c r="A34" s="17">
        <v>32777</v>
      </c>
      <c r="B34"/>
      <c r="C34"/>
      <c r="D34" s="12">
        <v>1</v>
      </c>
      <c r="E34" s="12">
        <v>3</v>
      </c>
      <c r="F34"/>
      <c r="G34"/>
      <c r="H34" s="12"/>
      <c r="I34" s="12"/>
      <c r="J34" s="9">
        <f t="shared" si="0"/>
        <v>4</v>
      </c>
      <c r="K34" s="9">
        <f t="shared" si="1"/>
        <v>0</v>
      </c>
      <c r="L34" s="9">
        <f t="shared" si="9"/>
        <v>205</v>
      </c>
      <c r="M34" s="9">
        <f t="shared" si="9"/>
        <v>0</v>
      </c>
      <c r="N34" s="5">
        <f t="shared" si="2"/>
        <v>4</v>
      </c>
      <c r="O34" s="11">
        <f t="shared" si="8"/>
        <v>205</v>
      </c>
      <c r="P34" s="5">
        <f t="shared" si="3"/>
        <v>56.94444444444444</v>
      </c>
      <c r="Q34" s="9">
        <f t="shared" si="4"/>
        <v>0</v>
      </c>
      <c r="R34" s="9">
        <f t="shared" si="5"/>
        <v>4</v>
      </c>
    </row>
    <row r="35" spans="1:18" ht="15">
      <c r="A35" s="17">
        <v>32778</v>
      </c>
      <c r="B35"/>
      <c r="C35"/>
      <c r="D35"/>
      <c r="E35" s="12">
        <v>2</v>
      </c>
      <c r="F35"/>
      <c r="G35"/>
      <c r="H35"/>
      <c r="I35"/>
      <c r="J35" s="9">
        <f t="shared" si="0"/>
        <v>2</v>
      </c>
      <c r="K35" s="9">
        <f t="shared" si="1"/>
        <v>0</v>
      </c>
      <c r="L35" s="9">
        <f t="shared" si="9"/>
        <v>207</v>
      </c>
      <c r="M35" s="9">
        <f t="shared" si="9"/>
        <v>0</v>
      </c>
      <c r="N35" s="5">
        <f t="shared" si="2"/>
        <v>2</v>
      </c>
      <c r="O35" s="11">
        <f t="shared" si="8"/>
        <v>207</v>
      </c>
      <c r="P35" s="5">
        <f t="shared" si="3"/>
        <v>57.5</v>
      </c>
      <c r="Q35" s="9">
        <f t="shared" si="4"/>
        <v>0</v>
      </c>
      <c r="R35" s="9">
        <f t="shared" si="5"/>
        <v>2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207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207</v>
      </c>
      <c r="P36" s="5">
        <f aca="true" t="shared" si="13" ref="P36:P67">O36*100/$N$103</f>
        <v>57.5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 s="12">
        <v>2</v>
      </c>
      <c r="E37" s="12">
        <v>8</v>
      </c>
      <c r="F37"/>
      <c r="G37"/>
      <c r="H37"/>
      <c r="I37"/>
      <c r="J37" s="9">
        <f t="shared" si="10"/>
        <v>10</v>
      </c>
      <c r="K37" s="9">
        <f t="shared" si="11"/>
        <v>0</v>
      </c>
      <c r="L37" s="9">
        <f t="shared" si="9"/>
        <v>217</v>
      </c>
      <c r="M37" s="9">
        <f t="shared" si="9"/>
        <v>0</v>
      </c>
      <c r="N37" s="5">
        <f t="shared" si="12"/>
        <v>10</v>
      </c>
      <c r="O37" s="11">
        <f aca="true" t="shared" si="16" ref="O37:O68">O36+N37</f>
        <v>217</v>
      </c>
      <c r="P37" s="5">
        <f t="shared" si="13"/>
        <v>60.27777777777778</v>
      </c>
      <c r="Q37" s="9">
        <f t="shared" si="14"/>
        <v>0</v>
      </c>
      <c r="R37" s="9">
        <f t="shared" si="15"/>
        <v>10</v>
      </c>
    </row>
    <row r="38" spans="1:18" ht="15">
      <c r="A38" s="17">
        <v>32781</v>
      </c>
      <c r="B38"/>
      <c r="C38"/>
      <c r="D38" s="12">
        <v>4</v>
      </c>
      <c r="E38" s="12">
        <v>9</v>
      </c>
      <c r="F38"/>
      <c r="G38"/>
      <c r="H38" s="12"/>
      <c r="I38" s="12"/>
      <c r="J38" s="9">
        <f t="shared" si="10"/>
        <v>13</v>
      </c>
      <c r="K38" s="9">
        <f t="shared" si="11"/>
        <v>0</v>
      </c>
      <c r="L38" s="9">
        <f t="shared" si="9"/>
        <v>230</v>
      </c>
      <c r="M38" s="9">
        <f t="shared" si="9"/>
        <v>0</v>
      </c>
      <c r="N38" s="5">
        <f t="shared" si="12"/>
        <v>13</v>
      </c>
      <c r="O38" s="11">
        <f t="shared" si="16"/>
        <v>230</v>
      </c>
      <c r="P38" s="5">
        <f t="shared" si="13"/>
        <v>63.888888888888886</v>
      </c>
      <c r="Q38" s="9">
        <f t="shared" si="14"/>
        <v>0</v>
      </c>
      <c r="R38" s="9">
        <f t="shared" si="15"/>
        <v>13</v>
      </c>
    </row>
    <row r="39" spans="1:19" ht="15">
      <c r="A39" s="17">
        <v>32782</v>
      </c>
      <c r="B39"/>
      <c r="C39"/>
      <c r="D39"/>
      <c r="E39" s="12">
        <v>4</v>
      </c>
      <c r="F39"/>
      <c r="G39"/>
      <c r="H39"/>
      <c r="I39"/>
      <c r="J39" s="9">
        <f t="shared" si="10"/>
        <v>4</v>
      </c>
      <c r="K39" s="9">
        <f t="shared" si="11"/>
        <v>0</v>
      </c>
      <c r="L39" s="9">
        <f t="shared" si="9"/>
        <v>234</v>
      </c>
      <c r="M39" s="9">
        <f t="shared" si="9"/>
        <v>0</v>
      </c>
      <c r="N39" s="5">
        <f t="shared" si="12"/>
        <v>4</v>
      </c>
      <c r="O39" s="11">
        <f t="shared" si="16"/>
        <v>234</v>
      </c>
      <c r="P39" s="5">
        <f t="shared" si="13"/>
        <v>65</v>
      </c>
      <c r="Q39" s="9">
        <f t="shared" si="14"/>
        <v>0</v>
      </c>
      <c r="R39" s="9">
        <f t="shared" si="15"/>
        <v>4</v>
      </c>
      <c r="S39" s="8" t="s">
        <v>61</v>
      </c>
    </row>
    <row r="40" spans="1:18" ht="15">
      <c r="A40" s="17">
        <v>32783</v>
      </c>
      <c r="B40"/>
      <c r="C40"/>
      <c r="D40"/>
      <c r="E40" s="12">
        <v>4</v>
      </c>
      <c r="F40"/>
      <c r="G40"/>
      <c r="H40"/>
      <c r="I40"/>
      <c r="J40" s="9">
        <f t="shared" si="10"/>
        <v>4</v>
      </c>
      <c r="K40" s="9">
        <f t="shared" si="11"/>
        <v>0</v>
      </c>
      <c r="L40" s="9">
        <f t="shared" si="9"/>
        <v>238</v>
      </c>
      <c r="M40" s="9">
        <f t="shared" si="9"/>
        <v>0</v>
      </c>
      <c r="N40" s="5">
        <f t="shared" si="12"/>
        <v>4</v>
      </c>
      <c r="O40" s="11">
        <f t="shared" si="16"/>
        <v>238</v>
      </c>
      <c r="P40" s="5">
        <f t="shared" si="13"/>
        <v>66.11111111111111</v>
      </c>
      <c r="Q40" s="9">
        <f t="shared" si="14"/>
        <v>0</v>
      </c>
      <c r="R40" s="9">
        <f t="shared" si="15"/>
        <v>4</v>
      </c>
    </row>
    <row r="41" spans="1:18" ht="15">
      <c r="A41" s="17">
        <v>32784</v>
      </c>
      <c r="B41"/>
      <c r="C41"/>
      <c r="D41"/>
      <c r="E41" s="12">
        <v>1</v>
      </c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9"/>
        <v>239</v>
      </c>
      <c r="M41" s="9">
        <f t="shared" si="9"/>
        <v>0</v>
      </c>
      <c r="N41" s="5">
        <f t="shared" si="12"/>
        <v>1</v>
      </c>
      <c r="O41" s="11">
        <f t="shared" si="16"/>
        <v>239</v>
      </c>
      <c r="P41" s="5">
        <f t="shared" si="13"/>
        <v>66.38888888888889</v>
      </c>
      <c r="Q41" s="9">
        <f t="shared" si="14"/>
        <v>0</v>
      </c>
      <c r="R41" s="9">
        <f t="shared" si="15"/>
        <v>1</v>
      </c>
    </row>
    <row r="42" spans="1:18" ht="15">
      <c r="A42" s="17">
        <v>32785</v>
      </c>
      <c r="B42"/>
      <c r="C42"/>
      <c r="D42" s="12">
        <v>2</v>
      </c>
      <c r="E42" s="12">
        <v>6</v>
      </c>
      <c r="F42"/>
      <c r="G42"/>
      <c r="H42"/>
      <c r="I42" s="12"/>
      <c r="J42" s="9">
        <f t="shared" si="10"/>
        <v>8</v>
      </c>
      <c r="K42" s="9">
        <f t="shared" si="11"/>
        <v>0</v>
      </c>
      <c r="L42" s="9">
        <f t="shared" si="9"/>
        <v>247</v>
      </c>
      <c r="M42" s="9">
        <f t="shared" si="9"/>
        <v>0</v>
      </c>
      <c r="N42" s="5">
        <f t="shared" si="12"/>
        <v>8</v>
      </c>
      <c r="O42" s="11">
        <f t="shared" si="16"/>
        <v>247</v>
      </c>
      <c r="P42" s="5">
        <f t="shared" si="13"/>
        <v>68.61111111111111</v>
      </c>
      <c r="Q42" s="9">
        <f t="shared" si="14"/>
        <v>0</v>
      </c>
      <c r="R42" s="9">
        <f t="shared" si="15"/>
        <v>8</v>
      </c>
    </row>
    <row r="43" spans="1:18" ht="15">
      <c r="A43" s="17">
        <v>32786</v>
      </c>
      <c r="B43"/>
      <c r="C43"/>
      <c r="D43" s="12">
        <v>1</v>
      </c>
      <c r="E43" s="12">
        <v>3</v>
      </c>
      <c r="F43"/>
      <c r="G43"/>
      <c r="H43"/>
      <c r="I43"/>
      <c r="J43" s="9">
        <f t="shared" si="10"/>
        <v>4</v>
      </c>
      <c r="K43" s="9">
        <f t="shared" si="11"/>
        <v>0</v>
      </c>
      <c r="L43" s="9">
        <f t="shared" si="9"/>
        <v>251</v>
      </c>
      <c r="M43" s="9">
        <f t="shared" si="9"/>
        <v>0</v>
      </c>
      <c r="N43" s="5">
        <f t="shared" si="12"/>
        <v>4</v>
      </c>
      <c r="O43" s="11">
        <f t="shared" si="16"/>
        <v>251</v>
      </c>
      <c r="P43" s="5">
        <f t="shared" si="13"/>
        <v>69.72222222222223</v>
      </c>
      <c r="Q43" s="9">
        <f t="shared" si="14"/>
        <v>0</v>
      </c>
      <c r="R43" s="9">
        <f t="shared" si="15"/>
        <v>4</v>
      </c>
    </row>
    <row r="44" spans="1:18" ht="15">
      <c r="A44" s="17">
        <v>32787</v>
      </c>
      <c r="B44"/>
      <c r="C44"/>
      <c r="D44"/>
      <c r="E44" s="12">
        <v>2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9"/>
        <v>253</v>
      </c>
      <c r="M44" s="9">
        <f t="shared" si="9"/>
        <v>0</v>
      </c>
      <c r="N44" s="5">
        <f t="shared" si="12"/>
        <v>2</v>
      </c>
      <c r="O44" s="11">
        <f t="shared" si="16"/>
        <v>253</v>
      </c>
      <c r="P44" s="5">
        <f t="shared" si="13"/>
        <v>70.27777777777777</v>
      </c>
      <c r="Q44" s="9">
        <f t="shared" si="14"/>
        <v>0</v>
      </c>
      <c r="R44" s="9">
        <f t="shared" si="15"/>
        <v>2</v>
      </c>
    </row>
    <row r="45" spans="1:18" ht="15">
      <c r="A45" s="17">
        <v>32788</v>
      </c>
      <c r="B45"/>
      <c r="C45"/>
      <c r="D45"/>
      <c r="E45" s="12">
        <v>1</v>
      </c>
      <c r="F45"/>
      <c r="G45"/>
      <c r="H45" s="12"/>
      <c r="I45" s="12"/>
      <c r="J45" s="9">
        <f t="shared" si="10"/>
        <v>1</v>
      </c>
      <c r="K45" s="9">
        <f t="shared" si="11"/>
        <v>0</v>
      </c>
      <c r="L45" s="9">
        <f aca="true" t="shared" si="17" ref="L45:M64">L44+J45</f>
        <v>254</v>
      </c>
      <c r="M45" s="9">
        <f t="shared" si="17"/>
        <v>0</v>
      </c>
      <c r="N45" s="5">
        <f t="shared" si="12"/>
        <v>1</v>
      </c>
      <c r="O45" s="11">
        <f t="shared" si="16"/>
        <v>254</v>
      </c>
      <c r="P45" s="5">
        <f t="shared" si="13"/>
        <v>70.55555555555556</v>
      </c>
      <c r="Q45" s="9">
        <f t="shared" si="14"/>
        <v>0</v>
      </c>
      <c r="R45" s="9">
        <f t="shared" si="15"/>
        <v>1</v>
      </c>
    </row>
    <row r="46" spans="1:18" ht="15">
      <c r="A46" s="17">
        <v>32789</v>
      </c>
      <c r="B46"/>
      <c r="C46"/>
      <c r="D46" s="12">
        <v>1</v>
      </c>
      <c r="E46" s="12">
        <v>3</v>
      </c>
      <c r="F46"/>
      <c r="G46"/>
      <c r="H46"/>
      <c r="I46"/>
      <c r="J46" s="9">
        <f t="shared" si="10"/>
        <v>4</v>
      </c>
      <c r="K46" s="9">
        <f t="shared" si="11"/>
        <v>0</v>
      </c>
      <c r="L46" s="9">
        <f t="shared" si="17"/>
        <v>258</v>
      </c>
      <c r="M46" s="9">
        <f t="shared" si="17"/>
        <v>0</v>
      </c>
      <c r="N46" s="5">
        <f t="shared" si="12"/>
        <v>4</v>
      </c>
      <c r="O46" s="11">
        <f t="shared" si="16"/>
        <v>258</v>
      </c>
      <c r="P46" s="5">
        <f t="shared" si="13"/>
        <v>71.66666666666667</v>
      </c>
      <c r="Q46" s="9">
        <f t="shared" si="14"/>
        <v>0</v>
      </c>
      <c r="R46" s="9">
        <f t="shared" si="15"/>
        <v>4</v>
      </c>
    </row>
    <row r="47" spans="1:18" ht="15">
      <c r="A47" s="17">
        <v>32790</v>
      </c>
      <c r="B47"/>
      <c r="C47"/>
      <c r="D47" s="12">
        <v>1</v>
      </c>
      <c r="E47" s="12">
        <v>1</v>
      </c>
      <c r="F47"/>
      <c r="G47"/>
      <c r="H47"/>
      <c r="I47"/>
      <c r="J47" s="9">
        <f t="shared" si="10"/>
        <v>2</v>
      </c>
      <c r="K47" s="9">
        <f t="shared" si="11"/>
        <v>0</v>
      </c>
      <c r="L47" s="9">
        <f t="shared" si="17"/>
        <v>260</v>
      </c>
      <c r="M47" s="9">
        <f t="shared" si="17"/>
        <v>0</v>
      </c>
      <c r="N47" s="5">
        <f t="shared" si="12"/>
        <v>2</v>
      </c>
      <c r="O47" s="11">
        <f t="shared" si="16"/>
        <v>260</v>
      </c>
      <c r="P47" s="5">
        <f t="shared" si="13"/>
        <v>72.22222222222223</v>
      </c>
      <c r="Q47" s="9">
        <f t="shared" si="14"/>
        <v>0</v>
      </c>
      <c r="R47" s="9">
        <f t="shared" si="15"/>
        <v>2</v>
      </c>
    </row>
    <row r="48" spans="1:18" ht="15">
      <c r="A48" s="17">
        <v>32791</v>
      </c>
      <c r="B48"/>
      <c r="C48"/>
      <c r="D48"/>
      <c r="E48" s="12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7"/>
        <v>261</v>
      </c>
      <c r="M48" s="9">
        <f t="shared" si="17"/>
        <v>0</v>
      </c>
      <c r="N48" s="5">
        <f t="shared" si="12"/>
        <v>1</v>
      </c>
      <c r="O48" s="11">
        <f t="shared" si="16"/>
        <v>261</v>
      </c>
      <c r="P48" s="5">
        <f t="shared" si="13"/>
        <v>72.5</v>
      </c>
      <c r="Q48" s="9">
        <f t="shared" si="14"/>
        <v>0</v>
      </c>
      <c r="R48" s="9">
        <f t="shared" si="15"/>
        <v>1</v>
      </c>
    </row>
    <row r="49" spans="1:18" ht="15">
      <c r="A49" s="17">
        <v>32792</v>
      </c>
      <c r="B49"/>
      <c r="C49"/>
      <c r="D49" s="12">
        <v>2</v>
      </c>
      <c r="E49" s="12">
        <v>2</v>
      </c>
      <c r="F49"/>
      <c r="G49"/>
      <c r="H49" s="12"/>
      <c r="I49" s="12"/>
      <c r="J49" s="9">
        <f t="shared" si="10"/>
        <v>4</v>
      </c>
      <c r="K49" s="9">
        <f t="shared" si="11"/>
        <v>0</v>
      </c>
      <c r="L49" s="9">
        <f t="shared" si="17"/>
        <v>265</v>
      </c>
      <c r="M49" s="9">
        <f t="shared" si="17"/>
        <v>0</v>
      </c>
      <c r="N49" s="5">
        <f t="shared" si="12"/>
        <v>4</v>
      </c>
      <c r="O49" s="11">
        <f t="shared" si="16"/>
        <v>265</v>
      </c>
      <c r="P49" s="5">
        <f t="shared" si="13"/>
        <v>73.61111111111111</v>
      </c>
      <c r="Q49" s="9">
        <f t="shared" si="14"/>
        <v>0</v>
      </c>
      <c r="R49" s="9">
        <f t="shared" si="15"/>
        <v>4</v>
      </c>
    </row>
    <row r="50" spans="1:18" ht="15">
      <c r="A50" s="17">
        <v>32793</v>
      </c>
      <c r="B50"/>
      <c r="C50"/>
      <c r="D50" s="12">
        <v>3</v>
      </c>
      <c r="E50" s="12">
        <v>5</v>
      </c>
      <c r="F50"/>
      <c r="G50"/>
      <c r="H50"/>
      <c r="I50"/>
      <c r="J50" s="9">
        <f t="shared" si="10"/>
        <v>8</v>
      </c>
      <c r="K50" s="9">
        <f t="shared" si="11"/>
        <v>0</v>
      </c>
      <c r="L50" s="9">
        <f t="shared" si="17"/>
        <v>273</v>
      </c>
      <c r="M50" s="9">
        <f t="shared" si="17"/>
        <v>0</v>
      </c>
      <c r="N50" s="5">
        <f t="shared" si="12"/>
        <v>8</v>
      </c>
      <c r="O50" s="11">
        <f t="shared" si="16"/>
        <v>273</v>
      </c>
      <c r="P50" s="5">
        <f t="shared" si="13"/>
        <v>75.83333333333333</v>
      </c>
      <c r="Q50" s="9">
        <f t="shared" si="14"/>
        <v>0</v>
      </c>
      <c r="R50" s="9">
        <f t="shared" si="15"/>
        <v>8</v>
      </c>
    </row>
    <row r="51" spans="1:18" ht="15">
      <c r="A51" s="17">
        <v>32794</v>
      </c>
      <c r="B51"/>
      <c r="C51"/>
      <c r="D51" s="12">
        <v>2</v>
      </c>
      <c r="E51" s="12">
        <v>8</v>
      </c>
      <c r="F51"/>
      <c r="G51"/>
      <c r="H51"/>
      <c r="I51"/>
      <c r="J51" s="9">
        <f t="shared" si="10"/>
        <v>10</v>
      </c>
      <c r="K51" s="9">
        <f t="shared" si="11"/>
        <v>0</v>
      </c>
      <c r="L51" s="9">
        <f t="shared" si="17"/>
        <v>283</v>
      </c>
      <c r="M51" s="9">
        <f t="shared" si="17"/>
        <v>0</v>
      </c>
      <c r="N51" s="5">
        <f t="shared" si="12"/>
        <v>10</v>
      </c>
      <c r="O51" s="11">
        <f t="shared" si="16"/>
        <v>283</v>
      </c>
      <c r="P51" s="5">
        <f t="shared" si="13"/>
        <v>78.61111111111111</v>
      </c>
      <c r="Q51" s="9">
        <f t="shared" si="14"/>
        <v>0</v>
      </c>
      <c r="R51" s="9">
        <f t="shared" si="15"/>
        <v>10</v>
      </c>
    </row>
    <row r="52" spans="1:18" ht="15">
      <c r="A52" s="17">
        <v>32795</v>
      </c>
      <c r="B52"/>
      <c r="C52"/>
      <c r="D52" s="12">
        <v>2</v>
      </c>
      <c r="E52" s="12">
        <v>5</v>
      </c>
      <c r="F52" s="12"/>
      <c r="G52"/>
      <c r="H52" s="12"/>
      <c r="I52" s="12"/>
      <c r="J52" s="9">
        <f t="shared" si="10"/>
        <v>7</v>
      </c>
      <c r="K52" s="9">
        <f t="shared" si="11"/>
        <v>0</v>
      </c>
      <c r="L52" s="9">
        <f t="shared" si="17"/>
        <v>290</v>
      </c>
      <c r="M52" s="9">
        <f t="shared" si="17"/>
        <v>0</v>
      </c>
      <c r="N52" s="5">
        <f t="shared" si="12"/>
        <v>7</v>
      </c>
      <c r="O52" s="11">
        <f t="shared" si="16"/>
        <v>290</v>
      </c>
      <c r="P52" s="5">
        <f t="shared" si="13"/>
        <v>80.55555555555556</v>
      </c>
      <c r="Q52" s="9">
        <f t="shared" si="14"/>
        <v>0</v>
      </c>
      <c r="R52" s="9">
        <f t="shared" si="15"/>
        <v>7</v>
      </c>
    </row>
    <row r="53" spans="1:19" ht="15">
      <c r="A53" s="17">
        <v>32796</v>
      </c>
      <c r="B53"/>
      <c r="C53"/>
      <c r="D53" s="12">
        <v>5</v>
      </c>
      <c r="E53" s="12">
        <v>2</v>
      </c>
      <c r="F53"/>
      <c r="G53"/>
      <c r="H53"/>
      <c r="I53"/>
      <c r="J53" s="9">
        <f t="shared" si="10"/>
        <v>7</v>
      </c>
      <c r="K53" s="9">
        <f t="shared" si="11"/>
        <v>0</v>
      </c>
      <c r="L53" s="9">
        <f t="shared" si="17"/>
        <v>297</v>
      </c>
      <c r="M53" s="9">
        <f t="shared" si="17"/>
        <v>0</v>
      </c>
      <c r="N53" s="5">
        <f t="shared" si="12"/>
        <v>7</v>
      </c>
      <c r="O53" s="11">
        <f t="shared" si="16"/>
        <v>297</v>
      </c>
      <c r="P53" s="5">
        <f t="shared" si="13"/>
        <v>82.5</v>
      </c>
      <c r="Q53" s="9">
        <f t="shared" si="14"/>
        <v>0</v>
      </c>
      <c r="R53" s="9">
        <f t="shared" si="15"/>
        <v>7</v>
      </c>
      <c r="S53" s="8" t="s">
        <v>64</v>
      </c>
    </row>
    <row r="54" spans="1:18" ht="15">
      <c r="A54" s="17">
        <v>32797</v>
      </c>
      <c r="B54"/>
      <c r="C54"/>
      <c r="D54" s="12">
        <v>2</v>
      </c>
      <c r="E54" s="12">
        <v>1</v>
      </c>
      <c r="F54"/>
      <c r="G54"/>
      <c r="H54" s="12"/>
      <c r="I54" s="12"/>
      <c r="J54" s="9">
        <f t="shared" si="10"/>
        <v>3</v>
      </c>
      <c r="K54" s="9">
        <f t="shared" si="11"/>
        <v>0</v>
      </c>
      <c r="L54" s="9">
        <f t="shared" si="17"/>
        <v>300</v>
      </c>
      <c r="M54" s="9">
        <f t="shared" si="17"/>
        <v>0</v>
      </c>
      <c r="N54" s="5">
        <f t="shared" si="12"/>
        <v>3</v>
      </c>
      <c r="O54" s="11">
        <f t="shared" si="16"/>
        <v>300</v>
      </c>
      <c r="P54" s="5">
        <f t="shared" si="13"/>
        <v>83.33333333333333</v>
      </c>
      <c r="Q54" s="9">
        <f t="shared" si="14"/>
        <v>0</v>
      </c>
      <c r="R54" s="9">
        <f t="shared" si="15"/>
        <v>3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300</v>
      </c>
      <c r="M55" s="9">
        <f t="shared" si="17"/>
        <v>0</v>
      </c>
      <c r="N55" s="5">
        <f t="shared" si="12"/>
        <v>0</v>
      </c>
      <c r="O55" s="11">
        <f t="shared" si="16"/>
        <v>300</v>
      </c>
      <c r="P55" s="5">
        <f t="shared" si="13"/>
        <v>83.33333333333333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 s="12">
        <v>3</v>
      </c>
      <c r="E56" s="12">
        <v>1</v>
      </c>
      <c r="F56"/>
      <c r="G56"/>
      <c r="H56"/>
      <c r="I56"/>
      <c r="J56" s="9">
        <f t="shared" si="10"/>
        <v>4</v>
      </c>
      <c r="K56" s="9">
        <f t="shared" si="11"/>
        <v>0</v>
      </c>
      <c r="L56" s="9">
        <f t="shared" si="17"/>
        <v>304</v>
      </c>
      <c r="M56" s="9">
        <f t="shared" si="17"/>
        <v>0</v>
      </c>
      <c r="N56" s="5">
        <f t="shared" si="12"/>
        <v>4</v>
      </c>
      <c r="O56" s="11">
        <f t="shared" si="16"/>
        <v>304</v>
      </c>
      <c r="P56" s="5">
        <f t="shared" si="13"/>
        <v>84.44444444444444</v>
      </c>
      <c r="Q56" s="9">
        <f t="shared" si="14"/>
        <v>0</v>
      </c>
      <c r="R56" s="9">
        <f t="shared" si="15"/>
        <v>4</v>
      </c>
    </row>
    <row r="57" spans="1:18" ht="15">
      <c r="A57" s="17">
        <v>32800</v>
      </c>
      <c r="B57"/>
      <c r="C57"/>
      <c r="D57"/>
      <c r="E57" s="12">
        <v>3</v>
      </c>
      <c r="F57"/>
      <c r="G57"/>
      <c r="H57"/>
      <c r="I57"/>
      <c r="J57" s="9">
        <f t="shared" si="10"/>
        <v>3</v>
      </c>
      <c r="K57" s="9">
        <f t="shared" si="11"/>
        <v>0</v>
      </c>
      <c r="L57" s="9">
        <f t="shared" si="17"/>
        <v>307</v>
      </c>
      <c r="M57" s="9">
        <f t="shared" si="17"/>
        <v>0</v>
      </c>
      <c r="N57" s="5">
        <f t="shared" si="12"/>
        <v>3</v>
      </c>
      <c r="O57" s="11">
        <f t="shared" si="16"/>
        <v>307</v>
      </c>
      <c r="P57" s="5">
        <f t="shared" si="13"/>
        <v>85.27777777777777</v>
      </c>
      <c r="Q57" s="9">
        <f t="shared" si="14"/>
        <v>0</v>
      </c>
      <c r="R57" s="9">
        <f t="shared" si="15"/>
        <v>3</v>
      </c>
    </row>
    <row r="58" spans="1:18" ht="15">
      <c r="A58" s="17">
        <v>32801</v>
      </c>
      <c r="B58"/>
      <c r="C58"/>
      <c r="D58" s="12">
        <v>2</v>
      </c>
      <c r="E58" s="12">
        <v>2</v>
      </c>
      <c r="F58"/>
      <c r="G58"/>
      <c r="H58" s="12"/>
      <c r="I58" s="12"/>
      <c r="J58" s="9">
        <f t="shared" si="10"/>
        <v>4</v>
      </c>
      <c r="K58" s="9">
        <f t="shared" si="11"/>
        <v>0</v>
      </c>
      <c r="L58" s="9">
        <f t="shared" si="17"/>
        <v>311</v>
      </c>
      <c r="M58" s="9">
        <f t="shared" si="17"/>
        <v>0</v>
      </c>
      <c r="N58" s="5">
        <f t="shared" si="12"/>
        <v>4</v>
      </c>
      <c r="O58" s="11">
        <f t="shared" si="16"/>
        <v>311</v>
      </c>
      <c r="P58" s="5">
        <f t="shared" si="13"/>
        <v>86.38888888888889</v>
      </c>
      <c r="Q58" s="9">
        <f t="shared" si="14"/>
        <v>0</v>
      </c>
      <c r="R58" s="9">
        <f t="shared" si="15"/>
        <v>4</v>
      </c>
    </row>
    <row r="59" spans="1:18" ht="15">
      <c r="A59" s="17">
        <v>32802</v>
      </c>
      <c r="B59"/>
      <c r="C59"/>
      <c r="D59" s="12">
        <v>1</v>
      </c>
      <c r="E59" s="12">
        <v>3</v>
      </c>
      <c r="F59"/>
      <c r="G59"/>
      <c r="H59"/>
      <c r="I59"/>
      <c r="J59" s="9">
        <f t="shared" si="10"/>
        <v>4</v>
      </c>
      <c r="K59" s="9">
        <f t="shared" si="11"/>
        <v>0</v>
      </c>
      <c r="L59" s="9">
        <f t="shared" si="17"/>
        <v>315</v>
      </c>
      <c r="M59" s="9">
        <f t="shared" si="17"/>
        <v>0</v>
      </c>
      <c r="N59" s="5">
        <f t="shared" si="12"/>
        <v>4</v>
      </c>
      <c r="O59" s="11">
        <f t="shared" si="16"/>
        <v>315</v>
      </c>
      <c r="P59" s="5">
        <f t="shared" si="13"/>
        <v>87.5</v>
      </c>
      <c r="Q59" s="9">
        <f t="shared" si="14"/>
        <v>0</v>
      </c>
      <c r="R59" s="9">
        <f t="shared" si="15"/>
        <v>4</v>
      </c>
    </row>
    <row r="60" spans="1:18" ht="15">
      <c r="A60" s="17">
        <v>32803</v>
      </c>
      <c r="B60"/>
      <c r="C60"/>
      <c r="D60"/>
      <c r="E60" s="12">
        <v>6</v>
      </c>
      <c r="F60"/>
      <c r="G60"/>
      <c r="H60"/>
      <c r="I60"/>
      <c r="J60" s="9">
        <f t="shared" si="10"/>
        <v>6</v>
      </c>
      <c r="K60" s="9">
        <f t="shared" si="11"/>
        <v>0</v>
      </c>
      <c r="L60" s="9">
        <f t="shared" si="17"/>
        <v>321</v>
      </c>
      <c r="M60" s="9">
        <f t="shared" si="17"/>
        <v>0</v>
      </c>
      <c r="N60" s="5">
        <f t="shared" si="12"/>
        <v>6</v>
      </c>
      <c r="O60" s="11">
        <f t="shared" si="16"/>
        <v>321</v>
      </c>
      <c r="P60" s="5">
        <f t="shared" si="13"/>
        <v>89.16666666666667</v>
      </c>
      <c r="Q60" s="9">
        <f t="shared" si="14"/>
        <v>0</v>
      </c>
      <c r="R60" s="9">
        <f t="shared" si="15"/>
        <v>6</v>
      </c>
    </row>
    <row r="61" spans="1:18" ht="15">
      <c r="A61" s="17">
        <v>32804</v>
      </c>
      <c r="B61"/>
      <c r="C61"/>
      <c r="D61" s="12">
        <v>3</v>
      </c>
      <c r="E61" s="12">
        <v>4</v>
      </c>
      <c r="F61"/>
      <c r="G61"/>
      <c r="H61"/>
      <c r="I61"/>
      <c r="J61" s="9">
        <f t="shared" si="10"/>
        <v>7</v>
      </c>
      <c r="K61" s="9">
        <f t="shared" si="11"/>
        <v>0</v>
      </c>
      <c r="L61" s="9">
        <f t="shared" si="17"/>
        <v>328</v>
      </c>
      <c r="M61" s="9">
        <f t="shared" si="17"/>
        <v>0</v>
      </c>
      <c r="N61" s="5">
        <f t="shared" si="12"/>
        <v>7</v>
      </c>
      <c r="O61" s="11">
        <f t="shared" si="16"/>
        <v>328</v>
      </c>
      <c r="P61" s="5">
        <f t="shared" si="13"/>
        <v>91.11111111111111</v>
      </c>
      <c r="Q61" s="9">
        <f t="shared" si="14"/>
        <v>0</v>
      </c>
      <c r="R61" s="9">
        <f t="shared" si="15"/>
        <v>7</v>
      </c>
    </row>
    <row r="62" spans="1:18" ht="15">
      <c r="A62" s="17">
        <v>32805</v>
      </c>
      <c r="B62"/>
      <c r="C62"/>
      <c r="D62" s="12">
        <v>2</v>
      </c>
      <c r="E62" s="12">
        <v>1</v>
      </c>
      <c r="F62"/>
      <c r="G62"/>
      <c r="H62"/>
      <c r="I62"/>
      <c r="J62" s="9">
        <f t="shared" si="10"/>
        <v>3</v>
      </c>
      <c r="K62" s="9">
        <f t="shared" si="11"/>
        <v>0</v>
      </c>
      <c r="L62" s="9">
        <f t="shared" si="17"/>
        <v>331</v>
      </c>
      <c r="M62" s="9">
        <f t="shared" si="17"/>
        <v>0</v>
      </c>
      <c r="N62" s="5">
        <f t="shared" si="12"/>
        <v>3</v>
      </c>
      <c r="O62" s="11">
        <f t="shared" si="16"/>
        <v>331</v>
      </c>
      <c r="P62" s="5">
        <f t="shared" si="13"/>
        <v>91.94444444444444</v>
      </c>
      <c r="Q62" s="9">
        <f t="shared" si="14"/>
        <v>0</v>
      </c>
      <c r="R62" s="9">
        <f t="shared" si="15"/>
        <v>3</v>
      </c>
    </row>
    <row r="63" spans="1:18" ht="15">
      <c r="A63" s="17">
        <v>32806</v>
      </c>
      <c r="B63" s="12">
        <v>1</v>
      </c>
      <c r="C63"/>
      <c r="D63" s="12">
        <v>2</v>
      </c>
      <c r="E63" s="12">
        <v>3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335</v>
      </c>
      <c r="M63" s="9">
        <f t="shared" si="17"/>
        <v>0</v>
      </c>
      <c r="N63" s="5">
        <f t="shared" si="12"/>
        <v>4</v>
      </c>
      <c r="O63" s="11">
        <f t="shared" si="16"/>
        <v>335</v>
      </c>
      <c r="P63" s="5">
        <f t="shared" si="13"/>
        <v>93.05555555555556</v>
      </c>
      <c r="Q63" s="9">
        <f t="shared" si="14"/>
        <v>1</v>
      </c>
      <c r="R63" s="9">
        <f t="shared" si="15"/>
        <v>5</v>
      </c>
    </row>
    <row r="64" spans="1:18" ht="15">
      <c r="A64" s="17">
        <v>32807</v>
      </c>
      <c r="B64"/>
      <c r="C64"/>
      <c r="D64"/>
      <c r="E64" s="12">
        <v>1</v>
      </c>
      <c r="F64"/>
      <c r="G64"/>
      <c r="H64"/>
      <c r="I64"/>
      <c r="J64" s="9">
        <f t="shared" si="10"/>
        <v>1</v>
      </c>
      <c r="K64" s="9">
        <f t="shared" si="11"/>
        <v>0</v>
      </c>
      <c r="L64" s="9">
        <f t="shared" si="17"/>
        <v>336</v>
      </c>
      <c r="M64" s="9">
        <f t="shared" si="17"/>
        <v>0</v>
      </c>
      <c r="N64" s="5">
        <f t="shared" si="12"/>
        <v>1</v>
      </c>
      <c r="O64" s="11">
        <f t="shared" si="16"/>
        <v>336</v>
      </c>
      <c r="P64" s="5">
        <f t="shared" si="13"/>
        <v>93.33333333333333</v>
      </c>
      <c r="Q64" s="9">
        <f t="shared" si="14"/>
        <v>0</v>
      </c>
      <c r="R64" s="9">
        <f t="shared" si="15"/>
        <v>1</v>
      </c>
    </row>
    <row r="65" spans="1:18" ht="15">
      <c r="A65" s="17">
        <v>32808</v>
      </c>
      <c r="B65"/>
      <c r="C65"/>
      <c r="D65"/>
      <c r="E65" s="12">
        <v>3</v>
      </c>
      <c r="F65"/>
      <c r="G65"/>
      <c r="H65"/>
      <c r="I65"/>
      <c r="J65" s="9">
        <f t="shared" si="10"/>
        <v>3</v>
      </c>
      <c r="K65" s="9">
        <f t="shared" si="11"/>
        <v>0</v>
      </c>
      <c r="L65" s="9">
        <f aca="true" t="shared" si="18" ref="L65:M84">L64+J65</f>
        <v>339</v>
      </c>
      <c r="M65" s="9">
        <f t="shared" si="18"/>
        <v>0</v>
      </c>
      <c r="N65" s="5">
        <f t="shared" si="12"/>
        <v>3</v>
      </c>
      <c r="O65" s="11">
        <f t="shared" si="16"/>
        <v>339</v>
      </c>
      <c r="P65" s="5">
        <f t="shared" si="13"/>
        <v>94.16666666666667</v>
      </c>
      <c r="Q65" s="9">
        <f t="shared" si="14"/>
        <v>0</v>
      </c>
      <c r="R65" s="9">
        <f t="shared" si="15"/>
        <v>3</v>
      </c>
    </row>
    <row r="66" spans="1:18" ht="15">
      <c r="A66" s="17">
        <v>32809</v>
      </c>
      <c r="B66" s="12">
        <v>1</v>
      </c>
      <c r="C66"/>
      <c r="D66" s="12">
        <v>1</v>
      </c>
      <c r="E66" s="12">
        <v>3</v>
      </c>
      <c r="F66"/>
      <c r="G66" s="12"/>
      <c r="H66" s="12"/>
      <c r="I66" s="12"/>
      <c r="J66" s="9">
        <f t="shared" si="10"/>
        <v>3</v>
      </c>
      <c r="K66" s="9">
        <f t="shared" si="11"/>
        <v>0</v>
      </c>
      <c r="L66" s="9">
        <f t="shared" si="18"/>
        <v>342</v>
      </c>
      <c r="M66" s="9">
        <f t="shared" si="18"/>
        <v>0</v>
      </c>
      <c r="N66" s="5">
        <f t="shared" si="12"/>
        <v>3</v>
      </c>
      <c r="O66" s="11">
        <f t="shared" si="16"/>
        <v>342</v>
      </c>
      <c r="P66" s="5">
        <f t="shared" si="13"/>
        <v>95</v>
      </c>
      <c r="Q66" s="9">
        <f t="shared" si="14"/>
        <v>1</v>
      </c>
      <c r="R66" s="9">
        <f t="shared" si="15"/>
        <v>4</v>
      </c>
    </row>
    <row r="67" spans="1:19" ht="15">
      <c r="A67" s="17">
        <v>32810</v>
      </c>
      <c r="B67"/>
      <c r="C67"/>
      <c r="D67" s="12">
        <v>3</v>
      </c>
      <c r="E67" s="12">
        <v>5</v>
      </c>
      <c r="F67"/>
      <c r="G67"/>
      <c r="H67"/>
      <c r="I67"/>
      <c r="J67" s="9">
        <f t="shared" si="10"/>
        <v>8</v>
      </c>
      <c r="K67" s="9">
        <f t="shared" si="11"/>
        <v>0</v>
      </c>
      <c r="L67" s="9">
        <f t="shared" si="18"/>
        <v>350</v>
      </c>
      <c r="M67" s="9">
        <f t="shared" si="18"/>
        <v>0</v>
      </c>
      <c r="N67" s="5">
        <f t="shared" si="12"/>
        <v>8</v>
      </c>
      <c r="O67" s="11">
        <f t="shared" si="16"/>
        <v>350</v>
      </c>
      <c r="P67" s="5">
        <f t="shared" si="13"/>
        <v>97.22222222222223</v>
      </c>
      <c r="Q67" s="9">
        <f t="shared" si="14"/>
        <v>0</v>
      </c>
      <c r="R67" s="9">
        <f t="shared" si="15"/>
        <v>8</v>
      </c>
      <c r="S67" s="8" t="s">
        <v>65</v>
      </c>
    </row>
    <row r="68" spans="1:18" ht="15">
      <c r="A68" s="17">
        <v>32811</v>
      </c>
      <c r="B68"/>
      <c r="C68"/>
      <c r="D68" s="12">
        <v>1</v>
      </c>
      <c r="E68"/>
      <c r="F68"/>
      <c r="G68"/>
      <c r="H68"/>
      <c r="I68"/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351</v>
      </c>
      <c r="M68" s="9">
        <f t="shared" si="18"/>
        <v>0</v>
      </c>
      <c r="N68" s="5">
        <f aca="true" t="shared" si="21" ref="N68:N101">(+J68+K68)*($J$103/($J$103+$K$103))</f>
        <v>1</v>
      </c>
      <c r="O68" s="11">
        <f t="shared" si="16"/>
        <v>351</v>
      </c>
      <c r="P68" s="5">
        <f aca="true" t="shared" si="22" ref="P68:P101">O68*100/$N$103</f>
        <v>97.5</v>
      </c>
      <c r="Q68" s="9">
        <f aca="true" t="shared" si="23" ref="Q68:Q101">+B68+C68+F68+G68</f>
        <v>0</v>
      </c>
      <c r="R68" s="9">
        <f aca="true" t="shared" si="24" ref="R68:R101">D68+E68+H68+I68</f>
        <v>1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351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351</v>
      </c>
      <c r="P69" s="5">
        <f t="shared" si="22"/>
        <v>97.5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351</v>
      </c>
      <c r="M70" s="9">
        <f t="shared" si="18"/>
        <v>0</v>
      </c>
      <c r="N70" s="5">
        <f t="shared" si="21"/>
        <v>0</v>
      </c>
      <c r="O70" s="11">
        <f t="shared" si="25"/>
        <v>351</v>
      </c>
      <c r="P70" s="5">
        <f t="shared" si="22"/>
        <v>97.5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 s="12">
        <v>2</v>
      </c>
      <c r="F71"/>
      <c r="G71"/>
      <c r="H71"/>
      <c r="I71"/>
      <c r="J71" s="9">
        <f t="shared" si="19"/>
        <v>2</v>
      </c>
      <c r="K71" s="9">
        <f t="shared" si="20"/>
        <v>0</v>
      </c>
      <c r="L71" s="9">
        <f t="shared" si="18"/>
        <v>353</v>
      </c>
      <c r="M71" s="9">
        <f t="shared" si="18"/>
        <v>0</v>
      </c>
      <c r="N71" s="5">
        <f t="shared" si="21"/>
        <v>2</v>
      </c>
      <c r="O71" s="11">
        <f t="shared" si="25"/>
        <v>353</v>
      </c>
      <c r="P71" s="5">
        <f t="shared" si="22"/>
        <v>98.05555555555556</v>
      </c>
      <c r="Q71" s="9">
        <f t="shared" si="23"/>
        <v>0</v>
      </c>
      <c r="R71" s="9">
        <f t="shared" si="24"/>
        <v>2</v>
      </c>
    </row>
    <row r="72" spans="1:18" ht="15">
      <c r="A72" s="17">
        <v>32815</v>
      </c>
      <c r="B72"/>
      <c r="C72"/>
      <c r="D72"/>
      <c r="E72" s="12">
        <v>1</v>
      </c>
      <c r="F72"/>
      <c r="G72"/>
      <c r="H72"/>
      <c r="I72"/>
      <c r="J72" s="9">
        <f t="shared" si="19"/>
        <v>1</v>
      </c>
      <c r="K72" s="9">
        <f t="shared" si="20"/>
        <v>0</v>
      </c>
      <c r="L72" s="9">
        <f t="shared" si="18"/>
        <v>354</v>
      </c>
      <c r="M72" s="9">
        <f t="shared" si="18"/>
        <v>0</v>
      </c>
      <c r="N72" s="5">
        <f t="shared" si="21"/>
        <v>1</v>
      </c>
      <c r="O72" s="11">
        <f t="shared" si="25"/>
        <v>354</v>
      </c>
      <c r="P72" s="5">
        <f t="shared" si="22"/>
        <v>98.33333333333333</v>
      </c>
      <c r="Q72" s="9">
        <f t="shared" si="23"/>
        <v>0</v>
      </c>
      <c r="R72" s="9">
        <f t="shared" si="24"/>
        <v>1</v>
      </c>
    </row>
    <row r="73" spans="1:18" ht="15">
      <c r="A73" s="17">
        <v>32816</v>
      </c>
      <c r="B73" s="12">
        <v>1</v>
      </c>
      <c r="C73"/>
      <c r="D73" s="12">
        <v>1</v>
      </c>
      <c r="E73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354</v>
      </c>
      <c r="M73" s="9">
        <f t="shared" si="18"/>
        <v>0</v>
      </c>
      <c r="N73" s="5">
        <f t="shared" si="21"/>
        <v>0</v>
      </c>
      <c r="O73" s="11">
        <f t="shared" si="25"/>
        <v>354</v>
      </c>
      <c r="P73" s="5">
        <f t="shared" si="22"/>
        <v>98.33333333333333</v>
      </c>
      <c r="Q73" s="9">
        <f t="shared" si="23"/>
        <v>1</v>
      </c>
      <c r="R73" s="9">
        <f t="shared" si="24"/>
        <v>1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354</v>
      </c>
      <c r="M74" s="9">
        <f t="shared" si="18"/>
        <v>0</v>
      </c>
      <c r="N74" s="5">
        <f t="shared" si="21"/>
        <v>0</v>
      </c>
      <c r="O74" s="11">
        <f t="shared" si="25"/>
        <v>354</v>
      </c>
      <c r="P74" s="5">
        <f t="shared" si="22"/>
        <v>98.33333333333333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354</v>
      </c>
      <c r="M75" s="9">
        <f t="shared" si="18"/>
        <v>0</v>
      </c>
      <c r="N75" s="5">
        <f t="shared" si="21"/>
        <v>0</v>
      </c>
      <c r="O75" s="11">
        <f t="shared" si="25"/>
        <v>354</v>
      </c>
      <c r="P75" s="5">
        <f t="shared" si="22"/>
        <v>98.33333333333333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354</v>
      </c>
      <c r="M76" s="9">
        <f t="shared" si="18"/>
        <v>0</v>
      </c>
      <c r="N76" s="5">
        <f t="shared" si="21"/>
        <v>0</v>
      </c>
      <c r="O76" s="11">
        <f t="shared" si="25"/>
        <v>354</v>
      </c>
      <c r="P76" s="5">
        <f t="shared" si="22"/>
        <v>98.33333333333333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354</v>
      </c>
      <c r="M77" s="9">
        <f t="shared" si="18"/>
        <v>0</v>
      </c>
      <c r="N77" s="5">
        <f t="shared" si="21"/>
        <v>0</v>
      </c>
      <c r="O77" s="11">
        <f t="shared" si="25"/>
        <v>354</v>
      </c>
      <c r="P77" s="5">
        <f t="shared" si="22"/>
        <v>98.33333333333333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354</v>
      </c>
      <c r="M78" s="9">
        <f t="shared" si="18"/>
        <v>0</v>
      </c>
      <c r="N78" s="5">
        <f t="shared" si="21"/>
        <v>0</v>
      </c>
      <c r="O78" s="11">
        <f t="shared" si="25"/>
        <v>354</v>
      </c>
      <c r="P78" s="5">
        <f t="shared" si="22"/>
        <v>98.33333333333333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 s="12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18"/>
        <v>356</v>
      </c>
      <c r="M79" s="9">
        <f t="shared" si="18"/>
        <v>0</v>
      </c>
      <c r="N79" s="5">
        <f t="shared" si="21"/>
        <v>2</v>
      </c>
      <c r="O79" s="11">
        <f t="shared" si="25"/>
        <v>356</v>
      </c>
      <c r="P79" s="5">
        <f t="shared" si="22"/>
        <v>98.88888888888889</v>
      </c>
      <c r="Q79" s="9">
        <f t="shared" si="23"/>
        <v>0</v>
      </c>
      <c r="R79" s="9">
        <f t="shared" si="24"/>
        <v>2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356</v>
      </c>
      <c r="M80" s="9">
        <f t="shared" si="18"/>
        <v>0</v>
      </c>
      <c r="N80" s="5">
        <f t="shared" si="21"/>
        <v>0</v>
      </c>
      <c r="O80" s="11">
        <f t="shared" si="25"/>
        <v>356</v>
      </c>
      <c r="P80" s="5">
        <f t="shared" si="22"/>
        <v>98.88888888888889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356</v>
      </c>
      <c r="M81" s="9">
        <f t="shared" si="18"/>
        <v>0</v>
      </c>
      <c r="N81" s="5">
        <f t="shared" si="21"/>
        <v>0</v>
      </c>
      <c r="O81" s="11">
        <f t="shared" si="25"/>
        <v>356</v>
      </c>
      <c r="P81" s="5">
        <f t="shared" si="22"/>
        <v>98.88888888888889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356</v>
      </c>
      <c r="M82" s="9">
        <f t="shared" si="18"/>
        <v>0</v>
      </c>
      <c r="N82" s="5">
        <f t="shared" si="21"/>
        <v>0</v>
      </c>
      <c r="O82" s="11">
        <f t="shared" si="25"/>
        <v>356</v>
      </c>
      <c r="P82" s="5">
        <f t="shared" si="22"/>
        <v>98.88888888888889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356</v>
      </c>
      <c r="M83" s="9">
        <f t="shared" si="18"/>
        <v>0</v>
      </c>
      <c r="N83" s="5">
        <f t="shared" si="21"/>
        <v>0</v>
      </c>
      <c r="O83" s="11">
        <f t="shared" si="25"/>
        <v>356</v>
      </c>
      <c r="P83" s="5">
        <f t="shared" si="22"/>
        <v>98.88888888888889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 s="12">
        <v>2</v>
      </c>
      <c r="F84" s="12"/>
      <c r="G84" s="12"/>
      <c r="H84" s="12"/>
      <c r="I84" s="12"/>
      <c r="J84" s="9">
        <f t="shared" si="19"/>
        <v>2</v>
      </c>
      <c r="K84" s="9">
        <f t="shared" si="20"/>
        <v>0</v>
      </c>
      <c r="L84" s="9">
        <f t="shared" si="18"/>
        <v>358</v>
      </c>
      <c r="M84" s="9">
        <f t="shared" si="18"/>
        <v>0</v>
      </c>
      <c r="N84" s="5">
        <f t="shared" si="21"/>
        <v>2</v>
      </c>
      <c r="O84" s="11">
        <f t="shared" si="25"/>
        <v>358</v>
      </c>
      <c r="P84" s="5">
        <f t="shared" si="22"/>
        <v>99.44444444444444</v>
      </c>
      <c r="Q84" s="9">
        <f t="shared" si="23"/>
        <v>0</v>
      </c>
      <c r="R84" s="9">
        <f t="shared" si="24"/>
        <v>2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358</v>
      </c>
      <c r="M85" s="9">
        <f t="shared" si="26"/>
        <v>0</v>
      </c>
      <c r="N85" s="5">
        <f t="shared" si="21"/>
        <v>0</v>
      </c>
      <c r="O85" s="11">
        <f t="shared" si="25"/>
        <v>358</v>
      </c>
      <c r="P85" s="5">
        <f t="shared" si="22"/>
        <v>99.44444444444444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358</v>
      </c>
      <c r="M86" s="9">
        <f t="shared" si="26"/>
        <v>0</v>
      </c>
      <c r="N86" s="5">
        <f t="shared" si="21"/>
        <v>0</v>
      </c>
      <c r="O86" s="11">
        <f t="shared" si="25"/>
        <v>358</v>
      </c>
      <c r="P86" s="5">
        <f t="shared" si="22"/>
        <v>99.44444444444444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/>
      <c r="E87" s="12">
        <v>1</v>
      </c>
      <c r="F87" s="12"/>
      <c r="G87" s="12"/>
      <c r="H87" s="12"/>
      <c r="I87" s="12"/>
      <c r="J87" s="9">
        <f t="shared" si="19"/>
        <v>1</v>
      </c>
      <c r="K87" s="9">
        <f t="shared" si="20"/>
        <v>0</v>
      </c>
      <c r="L87" s="9">
        <f t="shared" si="26"/>
        <v>359</v>
      </c>
      <c r="M87" s="9">
        <f t="shared" si="26"/>
        <v>0</v>
      </c>
      <c r="N87" s="5">
        <f t="shared" si="21"/>
        <v>1</v>
      </c>
      <c r="O87" s="11">
        <f t="shared" si="25"/>
        <v>359</v>
      </c>
      <c r="P87" s="5">
        <f t="shared" si="22"/>
        <v>99.72222222222223</v>
      </c>
      <c r="Q87" s="9">
        <f t="shared" si="23"/>
        <v>0</v>
      </c>
      <c r="R87" s="9">
        <f t="shared" si="24"/>
        <v>1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359</v>
      </c>
      <c r="M88" s="9">
        <f t="shared" si="26"/>
        <v>0</v>
      </c>
      <c r="N88" s="5">
        <f t="shared" si="21"/>
        <v>0</v>
      </c>
      <c r="O88" s="11">
        <f t="shared" si="25"/>
        <v>359</v>
      </c>
      <c r="P88" s="5">
        <f t="shared" si="22"/>
        <v>99.72222222222223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359</v>
      </c>
      <c r="M89" s="9">
        <f t="shared" si="26"/>
        <v>0</v>
      </c>
      <c r="N89" s="5">
        <f t="shared" si="21"/>
        <v>0</v>
      </c>
      <c r="O89" s="11">
        <f t="shared" si="25"/>
        <v>359</v>
      </c>
      <c r="P89" s="5">
        <f t="shared" si="22"/>
        <v>99.72222222222223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359</v>
      </c>
      <c r="M90" s="9">
        <f t="shared" si="26"/>
        <v>0</v>
      </c>
      <c r="N90" s="5">
        <f t="shared" si="21"/>
        <v>0</v>
      </c>
      <c r="O90" s="11">
        <f t="shared" si="25"/>
        <v>359</v>
      </c>
      <c r="P90" s="5">
        <f t="shared" si="22"/>
        <v>99.72222222222223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359</v>
      </c>
      <c r="M91" s="9">
        <f t="shared" si="26"/>
        <v>0</v>
      </c>
      <c r="N91" s="5">
        <f t="shared" si="21"/>
        <v>0</v>
      </c>
      <c r="O91" s="11">
        <f t="shared" si="25"/>
        <v>359</v>
      </c>
      <c r="P91" s="5">
        <f t="shared" si="22"/>
        <v>99.72222222222223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359</v>
      </c>
      <c r="M92" s="9">
        <f t="shared" si="26"/>
        <v>0</v>
      </c>
      <c r="N92" s="5">
        <f t="shared" si="21"/>
        <v>0</v>
      </c>
      <c r="O92" s="11">
        <f t="shared" si="25"/>
        <v>359</v>
      </c>
      <c r="P92" s="5">
        <f t="shared" si="22"/>
        <v>99.72222222222223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359</v>
      </c>
      <c r="M93" s="9">
        <f t="shared" si="26"/>
        <v>0</v>
      </c>
      <c r="N93" s="5">
        <f t="shared" si="21"/>
        <v>0</v>
      </c>
      <c r="O93" s="11">
        <f t="shared" si="25"/>
        <v>359</v>
      </c>
      <c r="P93" s="5">
        <f t="shared" si="22"/>
        <v>99.72222222222223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/>
      <c r="E94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359</v>
      </c>
      <c r="M94" s="9">
        <f t="shared" si="26"/>
        <v>0</v>
      </c>
      <c r="N94" s="5">
        <f t="shared" si="21"/>
        <v>0</v>
      </c>
      <c r="O94" s="11">
        <f t="shared" si="25"/>
        <v>359</v>
      </c>
      <c r="P94" s="5">
        <f t="shared" si="22"/>
        <v>99.72222222222223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359</v>
      </c>
      <c r="M95" s="9">
        <f t="shared" si="26"/>
        <v>0</v>
      </c>
      <c r="N95" s="5">
        <f t="shared" si="21"/>
        <v>0</v>
      </c>
      <c r="O95" s="11">
        <f t="shared" si="25"/>
        <v>359</v>
      </c>
      <c r="P95" s="5">
        <f t="shared" si="22"/>
        <v>99.72222222222223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 s="12">
        <v>1</v>
      </c>
      <c r="F96"/>
      <c r="G96"/>
      <c r="H96"/>
      <c r="I96"/>
      <c r="J96" s="9">
        <f t="shared" si="19"/>
        <v>1</v>
      </c>
      <c r="K96" s="9">
        <f t="shared" si="20"/>
        <v>0</v>
      </c>
      <c r="L96" s="9">
        <f t="shared" si="26"/>
        <v>360</v>
      </c>
      <c r="M96" s="9">
        <f t="shared" si="26"/>
        <v>0</v>
      </c>
      <c r="N96" s="5">
        <f t="shared" si="21"/>
        <v>1</v>
      </c>
      <c r="O96" s="11">
        <f t="shared" si="25"/>
        <v>360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360</v>
      </c>
      <c r="M97" s="9">
        <f t="shared" si="26"/>
        <v>0</v>
      </c>
      <c r="N97" s="5">
        <f t="shared" si="21"/>
        <v>0</v>
      </c>
      <c r="O97" s="11">
        <f t="shared" si="25"/>
        <v>360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360</v>
      </c>
      <c r="M98" s="9">
        <f t="shared" si="26"/>
        <v>0</v>
      </c>
      <c r="N98" s="5">
        <f t="shared" si="21"/>
        <v>0</v>
      </c>
      <c r="O98" s="11">
        <f t="shared" si="25"/>
        <v>360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360</v>
      </c>
      <c r="M99" s="9">
        <f t="shared" si="26"/>
        <v>0</v>
      </c>
      <c r="N99" s="5">
        <f t="shared" si="21"/>
        <v>0</v>
      </c>
      <c r="O99" s="11">
        <f t="shared" si="25"/>
        <v>360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360</v>
      </c>
      <c r="M100" s="9">
        <f t="shared" si="26"/>
        <v>0</v>
      </c>
      <c r="N100" s="5">
        <f t="shared" si="21"/>
        <v>0</v>
      </c>
      <c r="O100" s="11">
        <f t="shared" si="25"/>
        <v>360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360</v>
      </c>
      <c r="M101" s="9">
        <f t="shared" si="26"/>
        <v>0</v>
      </c>
      <c r="N101" s="5">
        <f t="shared" si="21"/>
        <v>0</v>
      </c>
      <c r="O101" s="11">
        <f t="shared" si="25"/>
        <v>360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6</v>
      </c>
      <c r="D103" s="9">
        <f t="shared" si="27"/>
        <v>126</v>
      </c>
      <c r="E103" s="9">
        <f t="shared" si="27"/>
        <v>249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360</v>
      </c>
      <c r="K103" s="9">
        <f t="shared" si="27"/>
        <v>0</v>
      </c>
      <c r="N103" s="5">
        <f>SUM(N4:N101)</f>
        <v>360</v>
      </c>
      <c r="Q103" s="11">
        <f>SUM(Q4:Q101)</f>
        <v>15</v>
      </c>
      <c r="R103" s="11">
        <f>SUM(R4:R101)</f>
        <v>375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98" sqref="H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44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55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workbookViewId="0" topLeftCell="A45">
      <selection activeCell="I71" sqref="I7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1355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1327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38.034664657121326</v>
      </c>
      <c r="AA4" s="5">
        <f aca="true" t="shared" si="6" ref="AA4:AA17">Z4*100/$Z$18</f>
        <v>5.425772418990205</v>
      </c>
      <c r="AB4" s="11">
        <f>SUM(Q4:Q10)+SUM(R4:R10)</f>
        <v>82</v>
      </c>
      <c r="AC4" s="11">
        <f>100*SUM(R4:R10)/AB4</f>
        <v>93.90243902439025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1341</v>
      </c>
      <c r="W5"/>
      <c r="X5"/>
      <c r="Y5" s="1" t="s">
        <v>39</v>
      </c>
      <c r="Z5" s="11">
        <f>SUM(N11:N17)</f>
        <v>30.639035418236624</v>
      </c>
      <c r="AA5" s="5">
        <f t="shared" si="6"/>
        <v>4.370761115297665</v>
      </c>
      <c r="AB5" s="11">
        <f>SUM(Q11:Q17)+SUM(R11:R17)</f>
        <v>60</v>
      </c>
      <c r="AC5" s="11">
        <f>100*SUM(R11:R17)/AB5</f>
        <v>98.33333333333333</v>
      </c>
    </row>
    <row r="6" spans="1:29" ht="15">
      <c r="A6" s="17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3.1695553880934435</v>
      </c>
      <c r="O6" s="11">
        <f t="shared" si="9"/>
        <v>3.1695553880934435</v>
      </c>
      <c r="P6" s="5">
        <f t="shared" si="3"/>
        <v>0.4521477015825169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14</v>
      </c>
      <c r="W6"/>
      <c r="X6" s="1" t="s">
        <v>41</v>
      </c>
      <c r="Z6" s="11">
        <f>SUM(N18:N24)</f>
        <v>136.2908816880181</v>
      </c>
      <c r="AA6" s="5">
        <f t="shared" si="6"/>
        <v>19.442351168048233</v>
      </c>
      <c r="AB6" s="11">
        <f>SUM(Q18:Q24)+SUM(R18:R24)</f>
        <v>260</v>
      </c>
      <c r="AC6" s="11">
        <f>100*SUM(R18:R24)/AB6</f>
        <v>99.61538461538461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3.1695553880934435</v>
      </c>
      <c r="P7" s="5">
        <f t="shared" si="3"/>
        <v>0.4521477015825169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98.96678966789668</v>
      </c>
      <c r="W7"/>
      <c r="Y7" s="1" t="s">
        <v>43</v>
      </c>
      <c r="Z7" s="11">
        <f>SUM(N25:N31)</f>
        <v>33.80859080633006</v>
      </c>
      <c r="AA7" s="5">
        <f t="shared" si="6"/>
        <v>4.82290881688018</v>
      </c>
      <c r="AB7" s="11">
        <f>SUM(Q25:Q31)+SUM(R25:R31)</f>
        <v>66</v>
      </c>
      <c r="AC7" s="11">
        <f>100*SUM(R25:R31)/AB7</f>
        <v>98.48484848484848</v>
      </c>
    </row>
    <row r="8" spans="1:29" ht="15">
      <c r="A8" s="17">
        <v>32751</v>
      </c>
      <c r="B8"/>
      <c r="C8"/>
      <c r="D8">
        <v>18</v>
      </c>
      <c r="E8">
        <v>14</v>
      </c>
      <c r="F8"/>
      <c r="G8">
        <v>2</v>
      </c>
      <c r="H8">
        <v>6</v>
      </c>
      <c r="I8">
        <v>9</v>
      </c>
      <c r="J8" s="9">
        <f t="shared" si="0"/>
        <v>32</v>
      </c>
      <c r="K8" s="9">
        <f t="shared" si="1"/>
        <v>13</v>
      </c>
      <c r="L8" s="9">
        <f t="shared" si="7"/>
        <v>36</v>
      </c>
      <c r="M8" s="9">
        <f t="shared" si="8"/>
        <v>15</v>
      </c>
      <c r="N8" s="5">
        <f t="shared" si="2"/>
        <v>23.771665410700827</v>
      </c>
      <c r="O8" s="11">
        <f t="shared" si="9"/>
        <v>26.94122079879427</v>
      </c>
      <c r="P8" s="5">
        <f t="shared" si="3"/>
        <v>3.843255463451393</v>
      </c>
      <c r="Q8" s="9">
        <f t="shared" si="4"/>
        <v>2</v>
      </c>
      <c r="R8" s="9">
        <f t="shared" si="5"/>
        <v>47</v>
      </c>
      <c r="W8"/>
      <c r="X8" s="1" t="s">
        <v>44</v>
      </c>
      <c r="Z8" s="11">
        <f>SUM(N32:N38)</f>
        <v>27.469480030143178</v>
      </c>
      <c r="AA8" s="5">
        <f t="shared" si="6"/>
        <v>3.918613413715147</v>
      </c>
      <c r="AB8" s="11">
        <f>SUM(Q32:Q38)+SUM(R32:R38)</f>
        <v>52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36</v>
      </c>
      <c r="M9" s="9">
        <f t="shared" si="8"/>
        <v>15</v>
      </c>
      <c r="N9" s="5">
        <f t="shared" si="2"/>
        <v>0</v>
      </c>
      <c r="O9" s="11">
        <f t="shared" si="9"/>
        <v>26.94122079879427</v>
      </c>
      <c r="P9" s="5">
        <f t="shared" si="3"/>
        <v>3.843255463451393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133.12132629992465</v>
      </c>
      <c r="AA9" s="5">
        <f t="shared" si="6"/>
        <v>18.990203466465715</v>
      </c>
      <c r="AB9" s="11">
        <f>SUM(Q39:Q45)+SUM(R39:R45)</f>
        <v>256</v>
      </c>
      <c r="AC9" s="11">
        <f>100*SUM(R39:R45)/AB9</f>
        <v>99.21875</v>
      </c>
    </row>
    <row r="10" spans="1:29" ht="15">
      <c r="A10" s="17">
        <v>32753</v>
      </c>
      <c r="B10" s="12"/>
      <c r="C10" s="12"/>
      <c r="D10" s="12">
        <v>10</v>
      </c>
      <c r="E10" s="12">
        <v>3</v>
      </c>
      <c r="F10" s="12"/>
      <c r="G10" s="12"/>
      <c r="H10" s="12"/>
      <c r="I10" s="12">
        <v>8</v>
      </c>
      <c r="J10" s="9">
        <f t="shared" si="0"/>
        <v>13</v>
      </c>
      <c r="K10" s="9">
        <f t="shared" si="1"/>
        <v>8</v>
      </c>
      <c r="L10" s="9">
        <f t="shared" si="7"/>
        <v>49</v>
      </c>
      <c r="M10" s="9">
        <f t="shared" si="8"/>
        <v>23</v>
      </c>
      <c r="N10" s="5">
        <f t="shared" si="2"/>
        <v>11.093443858327053</v>
      </c>
      <c r="O10" s="11">
        <f t="shared" si="9"/>
        <v>38.034664657121326</v>
      </c>
      <c r="P10" s="5">
        <f t="shared" si="3"/>
        <v>5.425772418990203</v>
      </c>
      <c r="Q10" s="9">
        <f t="shared" si="4"/>
        <v>0</v>
      </c>
      <c r="R10" s="9">
        <f t="shared" si="5"/>
        <v>21</v>
      </c>
      <c r="U10" s="8" t="s">
        <v>4</v>
      </c>
      <c r="V10" s="5">
        <f>100*(+E103/(E103+D103))</f>
        <v>46.241134751773046</v>
      </c>
      <c r="W10"/>
      <c r="X10" s="8" t="s">
        <v>47</v>
      </c>
      <c r="Z10" s="11">
        <f>SUM(N46:N52)</f>
        <v>78.71062547098718</v>
      </c>
      <c r="AA10" s="5">
        <f t="shared" si="6"/>
        <v>11.228334589299171</v>
      </c>
      <c r="AB10" s="11">
        <f>SUM(Q46:Q52)+SUM(R46:R52)</f>
        <v>153</v>
      </c>
      <c r="AC10" s="11">
        <f>100*SUM(R46:R52)/AB10</f>
        <v>98.69281045751634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49</v>
      </c>
      <c r="M11" s="9">
        <f t="shared" si="8"/>
        <v>23</v>
      </c>
      <c r="N11" s="5">
        <f t="shared" si="2"/>
        <v>0</v>
      </c>
      <c r="O11" s="11">
        <f t="shared" si="9"/>
        <v>38.034664657121326</v>
      </c>
      <c r="P11" s="5">
        <f t="shared" si="3"/>
        <v>5.425772418990203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53.61635220125787</v>
      </c>
      <c r="W11"/>
      <c r="Y11" s="8" t="s">
        <v>49</v>
      </c>
      <c r="Z11" s="11">
        <f>SUM(N53:N59)</f>
        <v>71.31499623210249</v>
      </c>
      <c r="AA11" s="5">
        <f t="shared" si="6"/>
        <v>10.173323285606633</v>
      </c>
      <c r="AB11" s="11">
        <f>SUM(Q53:Q59)+SUM(R53:R59)</f>
        <v>137</v>
      </c>
      <c r="AC11" s="11">
        <f>100*SUM(R53:R59)/AB11</f>
        <v>99.27007299270073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49</v>
      </c>
      <c r="M12" s="9">
        <f t="shared" si="8"/>
        <v>23</v>
      </c>
      <c r="N12" s="5">
        <f t="shared" si="2"/>
        <v>0</v>
      </c>
      <c r="O12" s="11">
        <f t="shared" si="9"/>
        <v>38.034664657121326</v>
      </c>
      <c r="P12" s="5">
        <f t="shared" si="3"/>
        <v>5.425772418990203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49.739000745712154</v>
      </c>
      <c r="W12"/>
      <c r="X12" s="8" t="s">
        <v>51</v>
      </c>
      <c r="Z12" s="11">
        <f>SUM(N60:N66)</f>
        <v>95.0866616428033</v>
      </c>
      <c r="AA12" s="5">
        <f t="shared" si="6"/>
        <v>13.564431047475509</v>
      </c>
      <c r="AB12" s="11">
        <f>SUM(Q60:Q66)+SUM(R60:R66)</f>
        <v>182</v>
      </c>
      <c r="AC12" s="11">
        <f>100*SUM(R60:R66)/AB12</f>
        <v>99.45054945054945</v>
      </c>
    </row>
    <row r="13" spans="1:29" ht="15">
      <c r="A13" s="17">
        <v>32756</v>
      </c>
      <c r="B13"/>
      <c r="C13"/>
      <c r="D13">
        <v>8</v>
      </c>
      <c r="E13">
        <v>5</v>
      </c>
      <c r="F13"/>
      <c r="G13"/>
      <c r="H13">
        <v>1</v>
      </c>
      <c r="I13">
        <v>2</v>
      </c>
      <c r="J13" s="9">
        <f t="shared" si="0"/>
        <v>13</v>
      </c>
      <c r="K13" s="9">
        <f t="shared" si="1"/>
        <v>3</v>
      </c>
      <c r="L13" s="9">
        <f t="shared" si="7"/>
        <v>62</v>
      </c>
      <c r="M13" s="9">
        <f t="shared" si="8"/>
        <v>26</v>
      </c>
      <c r="N13" s="5">
        <f t="shared" si="2"/>
        <v>8.452147701582517</v>
      </c>
      <c r="O13" s="11">
        <f t="shared" si="9"/>
        <v>46.486812358703844</v>
      </c>
      <c r="P13" s="5">
        <f t="shared" si="3"/>
        <v>6.631499623210248</v>
      </c>
      <c r="Q13" s="9">
        <f t="shared" si="4"/>
        <v>0</v>
      </c>
      <c r="R13" s="9">
        <f t="shared" si="5"/>
        <v>16</v>
      </c>
      <c r="W13"/>
      <c r="Y13" s="8" t="s">
        <v>52</v>
      </c>
      <c r="Z13" s="11">
        <f>SUM(N67:N73)</f>
        <v>56.523737754333084</v>
      </c>
      <c r="AA13" s="5">
        <f t="shared" si="6"/>
        <v>8.063300678221555</v>
      </c>
      <c r="AB13" s="11">
        <f>SUM(Q67:Q73)+SUM(R67:R73)</f>
        <v>107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62</v>
      </c>
      <c r="M14" s="9">
        <f t="shared" si="8"/>
        <v>26</v>
      </c>
      <c r="N14" s="5">
        <f t="shared" si="2"/>
        <v>0</v>
      </c>
      <c r="O14" s="11">
        <f t="shared" si="9"/>
        <v>46.486812358703844</v>
      </c>
      <c r="P14" s="5">
        <f t="shared" si="3"/>
        <v>6.631499623210248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7">
        <v>32758</v>
      </c>
      <c r="B15">
        <v>1</v>
      </c>
      <c r="C15"/>
      <c r="D15" s="12">
        <v>10</v>
      </c>
      <c r="E15" s="12">
        <v>2</v>
      </c>
      <c r="F15"/>
      <c r="G15"/>
      <c r="H15" s="12">
        <v>2</v>
      </c>
      <c r="I15" s="12">
        <v>9</v>
      </c>
      <c r="J15" s="9">
        <f t="shared" si="0"/>
        <v>11</v>
      </c>
      <c r="K15" s="9">
        <f t="shared" si="1"/>
        <v>11</v>
      </c>
      <c r="L15" s="9">
        <f t="shared" si="7"/>
        <v>73</v>
      </c>
      <c r="M15" s="9">
        <f t="shared" si="8"/>
        <v>37</v>
      </c>
      <c r="N15" s="5">
        <f t="shared" si="2"/>
        <v>11.621703089675961</v>
      </c>
      <c r="O15" s="11">
        <f t="shared" si="9"/>
        <v>58.108515448379805</v>
      </c>
      <c r="P15" s="5">
        <f t="shared" si="3"/>
        <v>8.28937452901281</v>
      </c>
      <c r="Q15" s="9">
        <f t="shared" si="4"/>
        <v>1</v>
      </c>
      <c r="R15" s="9">
        <f t="shared" si="5"/>
        <v>23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73</v>
      </c>
      <c r="M16" s="9">
        <f t="shared" si="8"/>
        <v>37</v>
      </c>
      <c r="N16" s="5">
        <f t="shared" si="2"/>
        <v>0</v>
      </c>
      <c r="O16" s="11">
        <f t="shared" si="9"/>
        <v>58.108515448379805</v>
      </c>
      <c r="P16" s="5">
        <f t="shared" si="3"/>
        <v>8.28937452901281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7">
        <v>32760</v>
      </c>
      <c r="B17" s="12"/>
      <c r="C17"/>
      <c r="D17" s="12">
        <v>11</v>
      </c>
      <c r="E17" s="12">
        <v>1</v>
      </c>
      <c r="F17" s="12"/>
      <c r="G17"/>
      <c r="H17" s="12">
        <v>2</v>
      </c>
      <c r="I17" s="12">
        <v>6</v>
      </c>
      <c r="J17" s="9">
        <f t="shared" si="0"/>
        <v>12</v>
      </c>
      <c r="K17" s="9">
        <f t="shared" si="1"/>
        <v>8</v>
      </c>
      <c r="L17" s="9">
        <f t="shared" si="7"/>
        <v>85</v>
      </c>
      <c r="M17" s="9">
        <f t="shared" si="8"/>
        <v>45</v>
      </c>
      <c r="N17" s="5">
        <f t="shared" si="2"/>
        <v>10.565184626978146</v>
      </c>
      <c r="O17" s="11">
        <f t="shared" si="9"/>
        <v>68.67370007535796</v>
      </c>
      <c r="P17" s="5">
        <f t="shared" si="3"/>
        <v>9.796533534287867</v>
      </c>
      <c r="Q17" s="9">
        <f t="shared" si="4"/>
        <v>0</v>
      </c>
      <c r="R17" s="9">
        <f t="shared" si="5"/>
        <v>20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85</v>
      </c>
      <c r="M18" s="9">
        <f t="shared" si="8"/>
        <v>45</v>
      </c>
      <c r="N18" s="5">
        <f t="shared" si="2"/>
        <v>0</v>
      </c>
      <c r="O18" s="11">
        <f t="shared" si="9"/>
        <v>68.67370007535796</v>
      </c>
      <c r="P18" s="5">
        <f t="shared" si="3"/>
        <v>9.796533534287867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700.9999999999999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85</v>
      </c>
      <c r="M19" s="9">
        <f t="shared" si="8"/>
        <v>45</v>
      </c>
      <c r="N19" s="5">
        <f t="shared" si="2"/>
        <v>0</v>
      </c>
      <c r="O19" s="11">
        <f t="shared" si="9"/>
        <v>68.67370007535796</v>
      </c>
      <c r="P19" s="5">
        <f t="shared" si="3"/>
        <v>9.796533534287867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31</v>
      </c>
      <c r="E20" s="12">
        <v>8</v>
      </c>
      <c r="F20" s="12"/>
      <c r="G20" s="12"/>
      <c r="H20" s="12">
        <v>4</v>
      </c>
      <c r="I20" s="12">
        <v>15</v>
      </c>
      <c r="J20" s="9">
        <f t="shared" si="0"/>
        <v>39</v>
      </c>
      <c r="K20" s="9">
        <f t="shared" si="1"/>
        <v>19</v>
      </c>
      <c r="L20" s="9">
        <f t="shared" si="7"/>
        <v>124</v>
      </c>
      <c r="M20" s="9">
        <f t="shared" si="8"/>
        <v>64</v>
      </c>
      <c r="N20" s="5">
        <f t="shared" si="2"/>
        <v>30.639035418236624</v>
      </c>
      <c r="O20" s="11">
        <f t="shared" si="9"/>
        <v>99.31273549359457</v>
      </c>
      <c r="P20" s="5">
        <f t="shared" si="3"/>
        <v>14.167294649585529</v>
      </c>
      <c r="Q20" s="9">
        <f t="shared" si="4"/>
        <v>0</v>
      </c>
      <c r="R20" s="9">
        <f t="shared" si="5"/>
        <v>58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124</v>
      </c>
      <c r="M21" s="9">
        <f t="shared" si="8"/>
        <v>64</v>
      </c>
      <c r="N21" s="5">
        <f t="shared" si="2"/>
        <v>0</v>
      </c>
      <c r="O21" s="11">
        <f t="shared" si="9"/>
        <v>99.31273549359457</v>
      </c>
      <c r="P21" s="5">
        <f t="shared" si="3"/>
        <v>14.167294649585529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>
        <v>1</v>
      </c>
      <c r="D22">
        <v>45</v>
      </c>
      <c r="E22">
        <v>26</v>
      </c>
      <c r="F22"/>
      <c r="G22"/>
      <c r="H22">
        <v>20</v>
      </c>
      <c r="I22">
        <v>36</v>
      </c>
      <c r="J22" s="9">
        <f t="shared" si="0"/>
        <v>70</v>
      </c>
      <c r="K22" s="9">
        <f t="shared" si="1"/>
        <v>56</v>
      </c>
      <c r="L22" s="9">
        <f t="shared" si="7"/>
        <v>194</v>
      </c>
      <c r="M22" s="9">
        <f t="shared" si="8"/>
        <v>120</v>
      </c>
      <c r="N22" s="5">
        <f t="shared" si="2"/>
        <v>66.56066314996232</v>
      </c>
      <c r="O22" s="11">
        <f t="shared" si="9"/>
        <v>165.8733986435569</v>
      </c>
      <c r="P22" s="5">
        <f t="shared" si="3"/>
        <v>23.662396382818386</v>
      </c>
      <c r="Q22" s="9">
        <f t="shared" si="4"/>
        <v>1</v>
      </c>
      <c r="R22" s="9">
        <f t="shared" si="5"/>
        <v>127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194</v>
      </c>
      <c r="M23" s="9">
        <f t="shared" si="8"/>
        <v>120</v>
      </c>
      <c r="N23" s="5">
        <f t="shared" si="2"/>
        <v>0</v>
      </c>
      <c r="O23" s="11">
        <f t="shared" si="9"/>
        <v>165.8733986435569</v>
      </c>
      <c r="P23" s="5">
        <f t="shared" si="3"/>
        <v>23.662396382818386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>
        <v>32</v>
      </c>
      <c r="E24" s="12">
        <v>12</v>
      </c>
      <c r="F24" s="12"/>
      <c r="G24"/>
      <c r="H24" s="12">
        <v>14</v>
      </c>
      <c r="I24" s="12">
        <v>16</v>
      </c>
      <c r="J24" s="9">
        <f t="shared" si="0"/>
        <v>44</v>
      </c>
      <c r="K24" s="9">
        <f t="shared" si="1"/>
        <v>30</v>
      </c>
      <c r="L24" s="9">
        <f t="shared" si="7"/>
        <v>238</v>
      </c>
      <c r="M24" s="9">
        <f t="shared" si="8"/>
        <v>150</v>
      </c>
      <c r="N24" s="5">
        <f t="shared" si="2"/>
        <v>39.09118311981914</v>
      </c>
      <c r="O24" s="11">
        <f t="shared" si="9"/>
        <v>204.96458176337603</v>
      </c>
      <c r="P24" s="5">
        <f t="shared" si="3"/>
        <v>29.238884702336094</v>
      </c>
      <c r="Q24" s="9">
        <f t="shared" si="4"/>
        <v>0</v>
      </c>
      <c r="R24" s="9">
        <f t="shared" si="5"/>
        <v>74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238</v>
      </c>
      <c r="M25" s="9">
        <f t="shared" si="8"/>
        <v>150</v>
      </c>
      <c r="N25" s="5">
        <f t="shared" si="2"/>
        <v>0</v>
      </c>
      <c r="O25" s="11">
        <f t="shared" si="9"/>
        <v>204.96458176337603</v>
      </c>
      <c r="P25" s="5">
        <f t="shared" si="3"/>
        <v>29.238884702336094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238</v>
      </c>
      <c r="M26" s="9">
        <f t="shared" si="8"/>
        <v>150</v>
      </c>
      <c r="N26" s="5">
        <f t="shared" si="2"/>
        <v>0</v>
      </c>
      <c r="O26" s="11">
        <f t="shared" si="9"/>
        <v>204.96458176337603</v>
      </c>
      <c r="P26" s="5">
        <f t="shared" si="3"/>
        <v>29.238884702336094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238</v>
      </c>
      <c r="M27" s="9">
        <f t="shared" si="8"/>
        <v>150</v>
      </c>
      <c r="N27" s="5">
        <f t="shared" si="2"/>
        <v>0</v>
      </c>
      <c r="O27" s="11">
        <f t="shared" si="9"/>
        <v>204.96458176337603</v>
      </c>
      <c r="P27" s="5">
        <f t="shared" si="3"/>
        <v>29.238884702336094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>
        <v>7</v>
      </c>
      <c r="E28">
        <v>10</v>
      </c>
      <c r="F28"/>
      <c r="G28"/>
      <c r="H28">
        <v>8</v>
      </c>
      <c r="I28">
        <v>6</v>
      </c>
      <c r="J28" s="9">
        <f t="shared" si="0"/>
        <v>17</v>
      </c>
      <c r="K28" s="9">
        <f t="shared" si="1"/>
        <v>14</v>
      </c>
      <c r="L28" s="9">
        <f t="shared" si="7"/>
        <v>255</v>
      </c>
      <c r="M28" s="9">
        <f t="shared" si="8"/>
        <v>164</v>
      </c>
      <c r="N28" s="5">
        <f t="shared" si="2"/>
        <v>16.376036171816125</v>
      </c>
      <c r="O28" s="11">
        <f t="shared" si="9"/>
        <v>221.34061793519214</v>
      </c>
      <c r="P28" s="5">
        <f t="shared" si="3"/>
        <v>31.574981160512426</v>
      </c>
      <c r="Q28" s="9">
        <f t="shared" si="4"/>
        <v>0</v>
      </c>
      <c r="R28" s="9">
        <f t="shared" si="5"/>
        <v>31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255</v>
      </c>
      <c r="M29" s="9">
        <f t="shared" si="8"/>
        <v>164</v>
      </c>
      <c r="N29" s="5">
        <f t="shared" si="2"/>
        <v>0</v>
      </c>
      <c r="O29" s="11">
        <f t="shared" si="9"/>
        <v>221.34061793519214</v>
      </c>
      <c r="P29" s="5">
        <f t="shared" si="3"/>
        <v>31.574981160512426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6</v>
      </c>
      <c r="E30" s="12">
        <v>1</v>
      </c>
      <c r="F30"/>
      <c r="G30"/>
      <c r="H30" s="12"/>
      <c r="I30" s="12">
        <v>5</v>
      </c>
      <c r="J30" s="9">
        <f t="shared" si="0"/>
        <v>7</v>
      </c>
      <c r="K30" s="9">
        <f t="shared" si="1"/>
        <v>5</v>
      </c>
      <c r="L30" s="9">
        <f t="shared" si="7"/>
        <v>262</v>
      </c>
      <c r="M30" s="9">
        <f t="shared" si="8"/>
        <v>169</v>
      </c>
      <c r="N30" s="5">
        <f t="shared" si="2"/>
        <v>6.339110776186887</v>
      </c>
      <c r="O30" s="11">
        <f t="shared" si="9"/>
        <v>227.67972871137903</v>
      </c>
      <c r="P30" s="5">
        <f t="shared" si="3"/>
        <v>32.47927656367746</v>
      </c>
      <c r="Q30" s="9">
        <f t="shared" si="4"/>
        <v>0</v>
      </c>
      <c r="R30" s="9">
        <f t="shared" si="5"/>
        <v>12</v>
      </c>
      <c r="T30" s="8"/>
    </row>
    <row r="31" spans="1:20" ht="15">
      <c r="A31" s="17">
        <v>32774</v>
      </c>
      <c r="B31"/>
      <c r="C31" s="12"/>
      <c r="D31" s="12">
        <v>10</v>
      </c>
      <c r="E31" s="12">
        <v>1</v>
      </c>
      <c r="F31">
        <v>1</v>
      </c>
      <c r="G31" s="12"/>
      <c r="H31" s="12">
        <v>7</v>
      </c>
      <c r="I31" s="12">
        <v>4</v>
      </c>
      <c r="J31" s="9">
        <f t="shared" si="0"/>
        <v>11</v>
      </c>
      <c r="K31" s="9">
        <f t="shared" si="1"/>
        <v>10</v>
      </c>
      <c r="L31" s="9">
        <f t="shared" si="7"/>
        <v>273</v>
      </c>
      <c r="M31" s="9">
        <f t="shared" si="8"/>
        <v>179</v>
      </c>
      <c r="N31" s="5">
        <f t="shared" si="2"/>
        <v>11.093443858327053</v>
      </c>
      <c r="O31" s="11">
        <f t="shared" si="9"/>
        <v>238.77317256970608</v>
      </c>
      <c r="P31" s="5">
        <f t="shared" si="3"/>
        <v>34.061793519216266</v>
      </c>
      <c r="Q31" s="9">
        <f t="shared" si="4"/>
        <v>1</v>
      </c>
      <c r="R31" s="9">
        <f t="shared" si="5"/>
        <v>22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273</v>
      </c>
      <c r="M32" s="9">
        <f t="shared" si="8"/>
        <v>179</v>
      </c>
      <c r="N32" s="5">
        <f t="shared" si="2"/>
        <v>0</v>
      </c>
      <c r="O32" s="11">
        <f t="shared" si="9"/>
        <v>238.77317256970608</v>
      </c>
      <c r="P32" s="5">
        <f t="shared" si="3"/>
        <v>34.061793519216266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273</v>
      </c>
      <c r="M33" s="9">
        <f t="shared" si="8"/>
        <v>179</v>
      </c>
      <c r="N33" s="5">
        <f t="shared" si="2"/>
        <v>0</v>
      </c>
      <c r="O33" s="11">
        <f t="shared" si="9"/>
        <v>238.77317256970608</v>
      </c>
      <c r="P33" s="5">
        <f t="shared" si="3"/>
        <v>34.061793519216266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/>
      <c r="D34" s="12">
        <v>10</v>
      </c>
      <c r="E34" s="12">
        <v>12</v>
      </c>
      <c r="F34"/>
      <c r="G34"/>
      <c r="H34" s="12">
        <v>8</v>
      </c>
      <c r="I34" s="12">
        <v>9</v>
      </c>
      <c r="J34" s="9">
        <f t="shared" si="0"/>
        <v>22</v>
      </c>
      <c r="K34" s="9">
        <f t="shared" si="1"/>
        <v>17</v>
      </c>
      <c r="L34" s="9">
        <f t="shared" si="7"/>
        <v>295</v>
      </c>
      <c r="M34" s="9">
        <f t="shared" si="8"/>
        <v>196</v>
      </c>
      <c r="N34" s="5">
        <f t="shared" si="2"/>
        <v>20.602110022607384</v>
      </c>
      <c r="O34" s="11">
        <f t="shared" si="9"/>
        <v>259.37528259231345</v>
      </c>
      <c r="P34" s="5">
        <f t="shared" si="3"/>
        <v>37.00075357950263</v>
      </c>
      <c r="Q34" s="9">
        <f t="shared" si="4"/>
        <v>0</v>
      </c>
      <c r="R34" s="9">
        <f t="shared" si="5"/>
        <v>39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295</v>
      </c>
      <c r="M35" s="9">
        <f t="shared" si="8"/>
        <v>196</v>
      </c>
      <c r="N35" s="5">
        <f t="shared" si="2"/>
        <v>0</v>
      </c>
      <c r="O35" s="11">
        <f t="shared" si="9"/>
        <v>259.37528259231345</v>
      </c>
      <c r="P35" s="5">
        <f t="shared" si="3"/>
        <v>37.00075357950263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295</v>
      </c>
      <c r="M36" s="9">
        <f t="shared" si="8"/>
        <v>196</v>
      </c>
      <c r="N36" s="5">
        <f aca="true" t="shared" si="12" ref="N36:N67">(+J36+K36)*($J$103/($J$103+$K$103))</f>
        <v>0</v>
      </c>
      <c r="O36" s="11">
        <f t="shared" si="9"/>
        <v>259.37528259231345</v>
      </c>
      <c r="P36" s="5">
        <f aca="true" t="shared" si="13" ref="P36:P67">O36*100/$N$103</f>
        <v>37.00075357950263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295</v>
      </c>
      <c r="M37" s="9">
        <f aca="true" t="shared" si="17" ref="M37:M68">M36+K37</f>
        <v>196</v>
      </c>
      <c r="N37" s="5">
        <f t="shared" si="12"/>
        <v>0</v>
      </c>
      <c r="O37" s="11">
        <f aca="true" t="shared" si="18" ref="O37:O68">O36+N37</f>
        <v>259.37528259231345</v>
      </c>
      <c r="P37" s="5">
        <f t="shared" si="13"/>
        <v>37.00075357950263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8</v>
      </c>
      <c r="E38" s="12">
        <v>1</v>
      </c>
      <c r="F38"/>
      <c r="G38"/>
      <c r="H38" s="12"/>
      <c r="I38" s="12">
        <v>4</v>
      </c>
      <c r="J38" s="9">
        <f t="shared" si="10"/>
        <v>9</v>
      </c>
      <c r="K38" s="9">
        <f t="shared" si="11"/>
        <v>4</v>
      </c>
      <c r="L38" s="9">
        <f t="shared" si="16"/>
        <v>304</v>
      </c>
      <c r="M38" s="9">
        <f t="shared" si="17"/>
        <v>200</v>
      </c>
      <c r="N38" s="5">
        <f t="shared" si="12"/>
        <v>6.867370007535794</v>
      </c>
      <c r="O38" s="11">
        <f t="shared" si="18"/>
        <v>266.24265259984924</v>
      </c>
      <c r="P38" s="5">
        <f t="shared" si="13"/>
        <v>37.98040693293141</v>
      </c>
      <c r="Q38" s="9">
        <f t="shared" si="14"/>
        <v>0</v>
      </c>
      <c r="R38" s="9">
        <f t="shared" si="15"/>
        <v>13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304</v>
      </c>
      <c r="M39" s="9">
        <f t="shared" si="17"/>
        <v>200</v>
      </c>
      <c r="N39" s="5">
        <f t="shared" si="12"/>
        <v>0</v>
      </c>
      <c r="O39" s="11">
        <f t="shared" si="18"/>
        <v>266.24265259984924</v>
      </c>
      <c r="P39" s="5">
        <f t="shared" si="13"/>
        <v>37.98040693293141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304</v>
      </c>
      <c r="M40" s="9">
        <f t="shared" si="17"/>
        <v>200</v>
      </c>
      <c r="N40" s="5">
        <f t="shared" si="12"/>
        <v>0</v>
      </c>
      <c r="O40" s="11">
        <f t="shared" si="18"/>
        <v>266.24265259984924</v>
      </c>
      <c r="P40" s="5">
        <f t="shared" si="13"/>
        <v>37.98040693293141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>
        <v>3</v>
      </c>
      <c r="E41">
        <v>19</v>
      </c>
      <c r="F41"/>
      <c r="G41"/>
      <c r="H41">
        <v>19</v>
      </c>
      <c r="I41">
        <v>22</v>
      </c>
      <c r="J41" s="9">
        <f t="shared" si="10"/>
        <v>22</v>
      </c>
      <c r="K41" s="9">
        <f t="shared" si="11"/>
        <v>41</v>
      </c>
      <c r="L41" s="9">
        <f t="shared" si="16"/>
        <v>326</v>
      </c>
      <c r="M41" s="9">
        <f t="shared" si="17"/>
        <v>241</v>
      </c>
      <c r="N41" s="5">
        <f t="shared" si="12"/>
        <v>33.28033157498116</v>
      </c>
      <c r="O41" s="11">
        <f t="shared" si="18"/>
        <v>299.5229841748304</v>
      </c>
      <c r="P41" s="5">
        <f t="shared" si="13"/>
        <v>42.727957799547845</v>
      </c>
      <c r="Q41" s="9">
        <f t="shared" si="14"/>
        <v>0</v>
      </c>
      <c r="R41" s="9">
        <f t="shared" si="15"/>
        <v>63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326</v>
      </c>
      <c r="M42" s="9">
        <f t="shared" si="17"/>
        <v>241</v>
      </c>
      <c r="N42" s="5">
        <f t="shared" si="12"/>
        <v>0</v>
      </c>
      <c r="O42" s="11">
        <f t="shared" si="18"/>
        <v>299.5229841748304</v>
      </c>
      <c r="P42" s="5">
        <f t="shared" si="13"/>
        <v>42.727957799547845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>
        <v>9</v>
      </c>
      <c r="E43">
        <v>22</v>
      </c>
      <c r="F43"/>
      <c r="G43"/>
      <c r="H43">
        <v>25</v>
      </c>
      <c r="I43">
        <v>28</v>
      </c>
      <c r="J43" s="9">
        <f t="shared" si="10"/>
        <v>31</v>
      </c>
      <c r="K43" s="9">
        <f t="shared" si="11"/>
        <v>53</v>
      </c>
      <c r="L43" s="9">
        <f t="shared" si="16"/>
        <v>357</v>
      </c>
      <c r="M43" s="9">
        <f t="shared" si="17"/>
        <v>294</v>
      </c>
      <c r="N43" s="5">
        <f t="shared" si="12"/>
        <v>44.37377543330821</v>
      </c>
      <c r="O43" s="11">
        <f t="shared" si="18"/>
        <v>343.8967596081386</v>
      </c>
      <c r="P43" s="5">
        <f t="shared" si="13"/>
        <v>49.058025621703074</v>
      </c>
      <c r="Q43" s="9">
        <f t="shared" si="14"/>
        <v>0</v>
      </c>
      <c r="R43" s="9">
        <f t="shared" si="15"/>
        <v>84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357</v>
      </c>
      <c r="M44" s="9">
        <f t="shared" si="17"/>
        <v>294</v>
      </c>
      <c r="N44" s="5">
        <f t="shared" si="12"/>
        <v>0</v>
      </c>
      <c r="O44" s="11">
        <f t="shared" si="18"/>
        <v>343.8967596081386</v>
      </c>
      <c r="P44" s="5">
        <f t="shared" si="13"/>
        <v>49.058025621703074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>
        <v>1</v>
      </c>
      <c r="C45"/>
      <c r="D45" s="12">
        <v>39</v>
      </c>
      <c r="E45" s="12">
        <v>16</v>
      </c>
      <c r="F45">
        <v>1</v>
      </c>
      <c r="G45"/>
      <c r="H45" s="12">
        <v>27</v>
      </c>
      <c r="I45" s="12">
        <v>25</v>
      </c>
      <c r="J45" s="9">
        <f t="shared" si="10"/>
        <v>54</v>
      </c>
      <c r="K45" s="9">
        <f t="shared" si="11"/>
        <v>51</v>
      </c>
      <c r="L45" s="9">
        <f t="shared" si="16"/>
        <v>411</v>
      </c>
      <c r="M45" s="9">
        <f t="shared" si="17"/>
        <v>345</v>
      </c>
      <c r="N45" s="5">
        <f t="shared" si="12"/>
        <v>55.46721929163527</v>
      </c>
      <c r="O45" s="11">
        <f t="shared" si="18"/>
        <v>399.3639788997739</v>
      </c>
      <c r="P45" s="5">
        <f t="shared" si="13"/>
        <v>56.97061039939712</v>
      </c>
      <c r="Q45" s="9">
        <f t="shared" si="14"/>
        <v>2</v>
      </c>
      <c r="R45" s="9">
        <f t="shared" si="15"/>
        <v>107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411</v>
      </c>
      <c r="M46" s="9">
        <f t="shared" si="17"/>
        <v>345</v>
      </c>
      <c r="N46" s="5">
        <f t="shared" si="12"/>
        <v>0</v>
      </c>
      <c r="O46" s="11">
        <f t="shared" si="18"/>
        <v>399.3639788997739</v>
      </c>
      <c r="P46" s="5">
        <f t="shared" si="13"/>
        <v>56.97061039939712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411</v>
      </c>
      <c r="M47" s="9">
        <f t="shared" si="17"/>
        <v>345</v>
      </c>
      <c r="N47" s="5">
        <f t="shared" si="12"/>
        <v>0</v>
      </c>
      <c r="O47" s="11">
        <f t="shared" si="18"/>
        <v>399.3639788997739</v>
      </c>
      <c r="P47" s="5">
        <f t="shared" si="13"/>
        <v>56.97061039939712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4</v>
      </c>
      <c r="E48">
        <v>1</v>
      </c>
      <c r="F48"/>
      <c r="G48">
        <v>1</v>
      </c>
      <c r="H48">
        <v>1</v>
      </c>
      <c r="I48">
        <v>4</v>
      </c>
      <c r="J48" s="9">
        <f t="shared" si="10"/>
        <v>5</v>
      </c>
      <c r="K48" s="9">
        <f t="shared" si="11"/>
        <v>4</v>
      </c>
      <c r="L48" s="9">
        <f t="shared" si="16"/>
        <v>416</v>
      </c>
      <c r="M48" s="9">
        <f t="shared" si="17"/>
        <v>349</v>
      </c>
      <c r="N48" s="5">
        <f t="shared" si="12"/>
        <v>4.754333082140166</v>
      </c>
      <c r="O48" s="11">
        <f t="shared" si="18"/>
        <v>404.1183119819141</v>
      </c>
      <c r="P48" s="5">
        <f t="shared" si="13"/>
        <v>57.6488319517709</v>
      </c>
      <c r="Q48" s="9">
        <f t="shared" si="14"/>
        <v>1</v>
      </c>
      <c r="R48" s="9">
        <f t="shared" si="15"/>
        <v>10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416</v>
      </c>
      <c r="M49" s="9">
        <f t="shared" si="17"/>
        <v>349</v>
      </c>
      <c r="N49" s="5">
        <f t="shared" si="12"/>
        <v>0</v>
      </c>
      <c r="O49" s="11">
        <f t="shared" si="18"/>
        <v>404.1183119819141</v>
      </c>
      <c r="P49" s="5">
        <f t="shared" si="13"/>
        <v>57.6488319517709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>
        <v>9</v>
      </c>
      <c r="E50">
        <v>12</v>
      </c>
      <c r="F50"/>
      <c r="G50"/>
      <c r="H50">
        <v>15</v>
      </c>
      <c r="I50">
        <v>11</v>
      </c>
      <c r="J50" s="9">
        <f t="shared" si="10"/>
        <v>21</v>
      </c>
      <c r="K50" s="9">
        <f t="shared" si="11"/>
        <v>26</v>
      </c>
      <c r="L50" s="9">
        <f t="shared" si="16"/>
        <v>437</v>
      </c>
      <c r="M50" s="9">
        <f t="shared" si="17"/>
        <v>375</v>
      </c>
      <c r="N50" s="5">
        <f t="shared" si="12"/>
        <v>24.828183873398643</v>
      </c>
      <c r="O50" s="11">
        <f t="shared" si="18"/>
        <v>428.9464958553127</v>
      </c>
      <c r="P50" s="5">
        <f t="shared" si="13"/>
        <v>61.190655614167284</v>
      </c>
      <c r="Q50" s="9">
        <f t="shared" si="14"/>
        <v>0</v>
      </c>
      <c r="R50" s="9">
        <f t="shared" si="15"/>
        <v>47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437</v>
      </c>
      <c r="M51" s="9">
        <f t="shared" si="17"/>
        <v>375</v>
      </c>
      <c r="N51" s="5">
        <f t="shared" si="12"/>
        <v>0</v>
      </c>
      <c r="O51" s="11">
        <f t="shared" si="18"/>
        <v>428.9464958553127</v>
      </c>
      <c r="P51" s="5">
        <f t="shared" si="13"/>
        <v>61.190655614167284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20</v>
      </c>
      <c r="E52" s="12">
        <v>23</v>
      </c>
      <c r="F52" s="12"/>
      <c r="G52">
        <v>1</v>
      </c>
      <c r="H52" s="12">
        <v>29</v>
      </c>
      <c r="I52" s="12">
        <v>22</v>
      </c>
      <c r="J52" s="9">
        <f t="shared" si="10"/>
        <v>43</v>
      </c>
      <c r="K52" s="9">
        <f t="shared" si="11"/>
        <v>50</v>
      </c>
      <c r="L52" s="9">
        <f t="shared" si="16"/>
        <v>480</v>
      </c>
      <c r="M52" s="9">
        <f t="shared" si="17"/>
        <v>425</v>
      </c>
      <c r="N52" s="5">
        <f t="shared" si="12"/>
        <v>49.128108515448375</v>
      </c>
      <c r="O52" s="11">
        <f t="shared" si="18"/>
        <v>478.0746043707611</v>
      </c>
      <c r="P52" s="5">
        <f t="shared" si="13"/>
        <v>68.1989449886963</v>
      </c>
      <c r="Q52" s="9">
        <f t="shared" si="14"/>
        <v>1</v>
      </c>
      <c r="R52" s="9">
        <f t="shared" si="15"/>
        <v>94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480</v>
      </c>
      <c r="M53" s="9">
        <f t="shared" si="17"/>
        <v>425</v>
      </c>
      <c r="N53" s="5">
        <f t="shared" si="12"/>
        <v>0</v>
      </c>
      <c r="O53" s="11">
        <f t="shared" si="18"/>
        <v>478.0746043707611</v>
      </c>
      <c r="P53" s="5">
        <f t="shared" si="13"/>
        <v>68.1989449886963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480</v>
      </c>
      <c r="M54" s="9">
        <f t="shared" si="17"/>
        <v>425</v>
      </c>
      <c r="N54" s="5">
        <f t="shared" si="12"/>
        <v>0</v>
      </c>
      <c r="O54" s="11">
        <f t="shared" si="18"/>
        <v>478.0746043707611</v>
      </c>
      <c r="P54" s="5">
        <f t="shared" si="13"/>
        <v>68.1989449886963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>
        <v>21</v>
      </c>
      <c r="E55">
        <v>16</v>
      </c>
      <c r="F55"/>
      <c r="G55">
        <v>1</v>
      </c>
      <c r="H55">
        <v>22</v>
      </c>
      <c r="I55">
        <v>23</v>
      </c>
      <c r="J55" s="9">
        <f t="shared" si="10"/>
        <v>37</v>
      </c>
      <c r="K55" s="9">
        <f t="shared" si="11"/>
        <v>44</v>
      </c>
      <c r="L55" s="9">
        <f t="shared" si="16"/>
        <v>517</v>
      </c>
      <c r="M55" s="9">
        <f t="shared" si="17"/>
        <v>469</v>
      </c>
      <c r="N55" s="5">
        <f t="shared" si="12"/>
        <v>42.78899773926149</v>
      </c>
      <c r="O55" s="11">
        <f t="shared" si="18"/>
        <v>520.8636021100226</v>
      </c>
      <c r="P55" s="5">
        <f t="shared" si="13"/>
        <v>74.30293896006027</v>
      </c>
      <c r="Q55" s="9">
        <f t="shared" si="14"/>
        <v>1</v>
      </c>
      <c r="R55" s="9">
        <f t="shared" si="15"/>
        <v>82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517</v>
      </c>
      <c r="M56" s="9">
        <f t="shared" si="17"/>
        <v>469</v>
      </c>
      <c r="N56" s="5">
        <f t="shared" si="12"/>
        <v>0</v>
      </c>
      <c r="O56" s="11">
        <f t="shared" si="18"/>
        <v>520.8636021100226</v>
      </c>
      <c r="P56" s="5">
        <f t="shared" si="13"/>
        <v>74.30293896006027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>
        <v>7</v>
      </c>
      <c r="E57">
        <v>7</v>
      </c>
      <c r="F57"/>
      <c r="G57"/>
      <c r="H57">
        <v>14</v>
      </c>
      <c r="I57">
        <v>7</v>
      </c>
      <c r="J57" s="9">
        <f t="shared" si="10"/>
        <v>14</v>
      </c>
      <c r="K57" s="9">
        <f t="shared" si="11"/>
        <v>21</v>
      </c>
      <c r="L57" s="9">
        <f t="shared" si="16"/>
        <v>531</v>
      </c>
      <c r="M57" s="9">
        <f t="shared" si="17"/>
        <v>490</v>
      </c>
      <c r="N57" s="5">
        <f t="shared" si="12"/>
        <v>18.489073097211755</v>
      </c>
      <c r="O57" s="11">
        <f t="shared" si="18"/>
        <v>539.3526752072344</v>
      </c>
      <c r="P57" s="5">
        <f t="shared" si="13"/>
        <v>76.94046721929162</v>
      </c>
      <c r="Q57" s="9">
        <f t="shared" si="14"/>
        <v>0</v>
      </c>
      <c r="R57" s="9">
        <f t="shared" si="15"/>
        <v>35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531</v>
      </c>
      <c r="M58" s="9">
        <f t="shared" si="17"/>
        <v>490</v>
      </c>
      <c r="N58" s="5">
        <f t="shared" si="12"/>
        <v>0</v>
      </c>
      <c r="O58" s="11">
        <f t="shared" si="18"/>
        <v>539.3526752072344</v>
      </c>
      <c r="P58" s="5">
        <f t="shared" si="13"/>
        <v>76.94046721929162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>
        <v>5</v>
      </c>
      <c r="E59">
        <v>6</v>
      </c>
      <c r="F59"/>
      <c r="G59"/>
      <c r="H59">
        <v>4</v>
      </c>
      <c r="I59">
        <v>4</v>
      </c>
      <c r="J59" s="9">
        <f t="shared" si="10"/>
        <v>11</v>
      </c>
      <c r="K59" s="9">
        <f t="shared" si="11"/>
        <v>8</v>
      </c>
      <c r="L59" s="9">
        <f t="shared" si="16"/>
        <v>542</v>
      </c>
      <c r="M59" s="9">
        <f t="shared" si="17"/>
        <v>498</v>
      </c>
      <c r="N59" s="5">
        <f t="shared" si="12"/>
        <v>10.036925395629238</v>
      </c>
      <c r="O59" s="11">
        <f t="shared" si="18"/>
        <v>549.3896006028637</v>
      </c>
      <c r="P59" s="5">
        <f t="shared" si="13"/>
        <v>78.37226827430294</v>
      </c>
      <c r="Q59" s="9">
        <f t="shared" si="14"/>
        <v>0</v>
      </c>
      <c r="R59" s="9">
        <f t="shared" si="15"/>
        <v>19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542</v>
      </c>
      <c r="M60" s="9">
        <f t="shared" si="17"/>
        <v>498</v>
      </c>
      <c r="N60" s="5">
        <f t="shared" si="12"/>
        <v>0</v>
      </c>
      <c r="O60" s="11">
        <f t="shared" si="18"/>
        <v>549.3896006028637</v>
      </c>
      <c r="P60" s="5">
        <f t="shared" si="13"/>
        <v>78.37226827430294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542</v>
      </c>
      <c r="M61" s="9">
        <f t="shared" si="17"/>
        <v>498</v>
      </c>
      <c r="N61" s="5">
        <f t="shared" si="12"/>
        <v>0</v>
      </c>
      <c r="O61" s="11">
        <f t="shared" si="18"/>
        <v>549.3896006028637</v>
      </c>
      <c r="P61" s="5">
        <f t="shared" si="13"/>
        <v>78.37226827430294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5</v>
      </c>
      <c r="E62">
        <v>9</v>
      </c>
      <c r="F62"/>
      <c r="G62"/>
      <c r="H62">
        <v>2</v>
      </c>
      <c r="I62">
        <v>3</v>
      </c>
      <c r="J62" s="9">
        <f t="shared" si="10"/>
        <v>14</v>
      </c>
      <c r="K62" s="9">
        <f t="shared" si="11"/>
        <v>5</v>
      </c>
      <c r="L62" s="9">
        <f t="shared" si="16"/>
        <v>556</v>
      </c>
      <c r="M62" s="9">
        <f t="shared" si="17"/>
        <v>503</v>
      </c>
      <c r="N62" s="5">
        <f t="shared" si="12"/>
        <v>10.036925395629238</v>
      </c>
      <c r="O62" s="11">
        <f t="shared" si="18"/>
        <v>559.4265259984929</v>
      </c>
      <c r="P62" s="5">
        <f t="shared" si="13"/>
        <v>79.80406932931425</v>
      </c>
      <c r="Q62" s="9">
        <f t="shared" si="14"/>
        <v>0</v>
      </c>
      <c r="R62" s="9">
        <f t="shared" si="15"/>
        <v>19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556</v>
      </c>
      <c r="M63" s="9">
        <f t="shared" si="17"/>
        <v>503</v>
      </c>
      <c r="N63" s="5">
        <f t="shared" si="12"/>
        <v>0</v>
      </c>
      <c r="O63" s="11">
        <f t="shared" si="18"/>
        <v>559.4265259984929</v>
      </c>
      <c r="P63" s="5">
        <f t="shared" si="13"/>
        <v>79.80406932931425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>
        <v>21</v>
      </c>
      <c r="E64">
        <v>29</v>
      </c>
      <c r="F64"/>
      <c r="G64">
        <v>1</v>
      </c>
      <c r="H64">
        <v>10</v>
      </c>
      <c r="I64">
        <v>9</v>
      </c>
      <c r="J64" s="9">
        <f t="shared" si="10"/>
        <v>50</v>
      </c>
      <c r="K64" s="9">
        <f t="shared" si="11"/>
        <v>18</v>
      </c>
      <c r="L64" s="9">
        <f t="shared" si="16"/>
        <v>606</v>
      </c>
      <c r="M64" s="9">
        <f t="shared" si="17"/>
        <v>521</v>
      </c>
      <c r="N64" s="5">
        <f t="shared" si="12"/>
        <v>35.92162773172569</v>
      </c>
      <c r="O64" s="11">
        <f t="shared" si="18"/>
        <v>595.3481537302187</v>
      </c>
      <c r="P64" s="5">
        <f t="shared" si="13"/>
        <v>84.92840994724943</v>
      </c>
      <c r="Q64" s="9">
        <f t="shared" si="14"/>
        <v>1</v>
      </c>
      <c r="R64" s="9">
        <f t="shared" si="15"/>
        <v>69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606</v>
      </c>
      <c r="M65" s="9">
        <f t="shared" si="17"/>
        <v>521</v>
      </c>
      <c r="N65" s="5">
        <f t="shared" si="12"/>
        <v>0</v>
      </c>
      <c r="O65" s="11">
        <f t="shared" si="18"/>
        <v>595.3481537302187</v>
      </c>
      <c r="P65" s="5">
        <f t="shared" si="13"/>
        <v>84.92840994724943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12</v>
      </c>
      <c r="E66" s="12">
        <v>35</v>
      </c>
      <c r="F66"/>
      <c r="G66" s="12"/>
      <c r="H66" s="12">
        <v>21</v>
      </c>
      <c r="I66" s="12">
        <v>25</v>
      </c>
      <c r="J66" s="9">
        <f t="shared" si="10"/>
        <v>47</v>
      </c>
      <c r="K66" s="9">
        <f t="shared" si="11"/>
        <v>46</v>
      </c>
      <c r="L66" s="9">
        <f t="shared" si="16"/>
        <v>653</v>
      </c>
      <c r="M66" s="9">
        <f t="shared" si="17"/>
        <v>567</v>
      </c>
      <c r="N66" s="5">
        <f t="shared" si="12"/>
        <v>49.128108515448375</v>
      </c>
      <c r="O66" s="11">
        <f t="shared" si="18"/>
        <v>644.476262245667</v>
      </c>
      <c r="P66" s="5">
        <f t="shared" si="13"/>
        <v>91.93669932177845</v>
      </c>
      <c r="Q66" s="9">
        <f t="shared" si="14"/>
        <v>0</v>
      </c>
      <c r="R66" s="9">
        <f t="shared" si="15"/>
        <v>93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653</v>
      </c>
      <c r="M67" s="9">
        <f t="shared" si="17"/>
        <v>567</v>
      </c>
      <c r="N67" s="5">
        <f t="shared" si="12"/>
        <v>0</v>
      </c>
      <c r="O67" s="11">
        <f t="shared" si="18"/>
        <v>644.476262245667</v>
      </c>
      <c r="P67" s="5">
        <f t="shared" si="13"/>
        <v>91.93669932177845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>
        <v>6</v>
      </c>
      <c r="E68">
        <v>19</v>
      </c>
      <c r="F68"/>
      <c r="G68"/>
      <c r="H68">
        <v>14</v>
      </c>
      <c r="I68">
        <v>19</v>
      </c>
      <c r="J68" s="9">
        <f aca="true" t="shared" si="19" ref="J68:J101">-B68-C68+D68+E68</f>
        <v>25</v>
      </c>
      <c r="K68" s="9">
        <f aca="true" t="shared" si="20" ref="K68:K101">-F68-G68+H68+I68</f>
        <v>33</v>
      </c>
      <c r="L68" s="9">
        <f t="shared" si="16"/>
        <v>678</v>
      </c>
      <c r="M68" s="9">
        <f t="shared" si="17"/>
        <v>600</v>
      </c>
      <c r="N68" s="5">
        <f aca="true" t="shared" si="21" ref="N68:N101">(+J68+K68)*($J$103/($J$103+$K$103))</f>
        <v>30.639035418236624</v>
      </c>
      <c r="O68" s="11">
        <f t="shared" si="18"/>
        <v>675.1152976639037</v>
      </c>
      <c r="P68" s="5">
        <f aca="true" t="shared" si="22" ref="P68:P99">O68*100/$N$103</f>
        <v>96.3074604370761</v>
      </c>
      <c r="Q68" s="9">
        <f aca="true" t="shared" si="23" ref="Q68:Q101">+B68+C68+F68+G68</f>
        <v>0</v>
      </c>
      <c r="R68" s="9">
        <f aca="true" t="shared" si="24" ref="R68:R101">D68+E68+H68+I68</f>
        <v>58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678</v>
      </c>
      <c r="M69" s="9">
        <f aca="true" t="shared" si="26" ref="M69:M101">M68+K69</f>
        <v>600</v>
      </c>
      <c r="N69" s="5">
        <f t="shared" si="21"/>
        <v>0</v>
      </c>
      <c r="O69" s="11">
        <f aca="true" t="shared" si="27" ref="O69:O100">O68+N69</f>
        <v>675.1152976639037</v>
      </c>
      <c r="P69" s="5">
        <f t="shared" si="22"/>
        <v>96.3074604370761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8</v>
      </c>
      <c r="E70" s="12">
        <v>15</v>
      </c>
      <c r="F70" s="12"/>
      <c r="G70"/>
      <c r="H70" s="12">
        <v>18</v>
      </c>
      <c r="I70" s="12">
        <v>8</v>
      </c>
      <c r="J70" s="9">
        <f t="shared" si="19"/>
        <v>23</v>
      </c>
      <c r="K70" s="9">
        <f t="shared" si="20"/>
        <v>26</v>
      </c>
      <c r="L70" s="9">
        <f t="shared" si="25"/>
        <v>701</v>
      </c>
      <c r="M70" s="9">
        <f t="shared" si="26"/>
        <v>626</v>
      </c>
      <c r="N70" s="5">
        <f t="shared" si="21"/>
        <v>25.884702336096456</v>
      </c>
      <c r="O70" s="11">
        <f t="shared" si="27"/>
        <v>701.0000000000001</v>
      </c>
      <c r="P70" s="5">
        <f t="shared" si="22"/>
        <v>100</v>
      </c>
      <c r="Q70" s="9">
        <f t="shared" si="23"/>
        <v>0</v>
      </c>
      <c r="R70" s="9">
        <f t="shared" si="24"/>
        <v>49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701</v>
      </c>
      <c r="M71" s="9">
        <f t="shared" si="26"/>
        <v>626</v>
      </c>
      <c r="N71" s="5">
        <f t="shared" si="21"/>
        <v>0</v>
      </c>
      <c r="O71" s="11">
        <f t="shared" si="27"/>
        <v>701.0000000000001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701</v>
      </c>
      <c r="M72" s="9">
        <f t="shared" si="26"/>
        <v>626</v>
      </c>
      <c r="N72" s="5">
        <f t="shared" si="21"/>
        <v>0</v>
      </c>
      <c r="O72" s="11">
        <f t="shared" si="27"/>
        <v>701.0000000000001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701</v>
      </c>
      <c r="M73" s="9">
        <f t="shared" si="26"/>
        <v>626</v>
      </c>
      <c r="N73" s="5">
        <f t="shared" si="21"/>
        <v>0</v>
      </c>
      <c r="O73" s="11">
        <f t="shared" si="27"/>
        <v>701.0000000000001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701</v>
      </c>
      <c r="M74" s="9">
        <f t="shared" si="26"/>
        <v>626</v>
      </c>
      <c r="N74" s="5">
        <f t="shared" si="21"/>
        <v>0</v>
      </c>
      <c r="O74" s="11">
        <f t="shared" si="27"/>
        <v>701.0000000000001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701</v>
      </c>
      <c r="M75" s="9">
        <f t="shared" si="26"/>
        <v>626</v>
      </c>
      <c r="N75" s="5">
        <f t="shared" si="21"/>
        <v>0</v>
      </c>
      <c r="O75" s="11">
        <f t="shared" si="27"/>
        <v>701.0000000000001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701</v>
      </c>
      <c r="M76" s="9">
        <f t="shared" si="26"/>
        <v>626</v>
      </c>
      <c r="N76" s="5">
        <f t="shared" si="21"/>
        <v>0</v>
      </c>
      <c r="O76" s="11">
        <f t="shared" si="27"/>
        <v>701.0000000000001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701</v>
      </c>
      <c r="M77" s="9">
        <f t="shared" si="26"/>
        <v>626</v>
      </c>
      <c r="N77" s="5">
        <f t="shared" si="21"/>
        <v>0</v>
      </c>
      <c r="O77" s="11">
        <f t="shared" si="27"/>
        <v>701.0000000000001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701</v>
      </c>
      <c r="M78" s="9">
        <f t="shared" si="26"/>
        <v>626</v>
      </c>
      <c r="N78" s="5">
        <f t="shared" si="21"/>
        <v>0</v>
      </c>
      <c r="O78" s="11">
        <f t="shared" si="27"/>
        <v>701.0000000000001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701</v>
      </c>
      <c r="M79" s="9">
        <f t="shared" si="26"/>
        <v>626</v>
      </c>
      <c r="N79" s="5">
        <f t="shared" si="21"/>
        <v>0</v>
      </c>
      <c r="O79" s="11">
        <f t="shared" si="27"/>
        <v>701.0000000000001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701</v>
      </c>
      <c r="M80" s="9">
        <f t="shared" si="26"/>
        <v>626</v>
      </c>
      <c r="N80" s="5">
        <f t="shared" si="21"/>
        <v>0</v>
      </c>
      <c r="O80" s="11">
        <f t="shared" si="27"/>
        <v>701.0000000000001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701</v>
      </c>
      <c r="M81" s="9">
        <f t="shared" si="26"/>
        <v>626</v>
      </c>
      <c r="N81" s="5">
        <f t="shared" si="21"/>
        <v>0</v>
      </c>
      <c r="O81" s="11">
        <f t="shared" si="27"/>
        <v>701.0000000000001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701</v>
      </c>
      <c r="M82" s="9">
        <f t="shared" si="26"/>
        <v>626</v>
      </c>
      <c r="N82" s="5">
        <f t="shared" si="21"/>
        <v>0</v>
      </c>
      <c r="O82" s="11">
        <f t="shared" si="27"/>
        <v>701.0000000000001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701</v>
      </c>
      <c r="M83" s="9">
        <f t="shared" si="26"/>
        <v>626</v>
      </c>
      <c r="N83" s="5">
        <f t="shared" si="21"/>
        <v>0</v>
      </c>
      <c r="O83" s="11">
        <f t="shared" si="27"/>
        <v>701.0000000000001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701</v>
      </c>
      <c r="M84" s="9">
        <f t="shared" si="26"/>
        <v>626</v>
      </c>
      <c r="N84" s="5">
        <f t="shared" si="21"/>
        <v>0</v>
      </c>
      <c r="O84" s="11">
        <f t="shared" si="27"/>
        <v>701.0000000000001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701</v>
      </c>
      <c r="M85" s="9">
        <f t="shared" si="26"/>
        <v>626</v>
      </c>
      <c r="N85" s="5">
        <f t="shared" si="21"/>
        <v>0</v>
      </c>
      <c r="O85" s="11">
        <f t="shared" si="27"/>
        <v>701.0000000000001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701</v>
      </c>
      <c r="M86" s="9">
        <f t="shared" si="26"/>
        <v>626</v>
      </c>
      <c r="N86" s="5">
        <f t="shared" si="21"/>
        <v>0</v>
      </c>
      <c r="O86" s="11">
        <f t="shared" si="27"/>
        <v>701.0000000000001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701</v>
      </c>
      <c r="M87" s="9">
        <f t="shared" si="26"/>
        <v>626</v>
      </c>
      <c r="N87" s="5">
        <f t="shared" si="21"/>
        <v>0</v>
      </c>
      <c r="O87" s="11">
        <f t="shared" si="27"/>
        <v>701.0000000000001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701</v>
      </c>
      <c r="M88" s="9">
        <f t="shared" si="26"/>
        <v>626</v>
      </c>
      <c r="N88" s="5">
        <f t="shared" si="21"/>
        <v>0</v>
      </c>
      <c r="O88" s="11">
        <f t="shared" si="27"/>
        <v>701.0000000000001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701</v>
      </c>
      <c r="M89" s="9">
        <f t="shared" si="26"/>
        <v>626</v>
      </c>
      <c r="N89" s="5">
        <f t="shared" si="21"/>
        <v>0</v>
      </c>
      <c r="O89" s="11">
        <f t="shared" si="27"/>
        <v>701.0000000000001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701</v>
      </c>
      <c r="M90" s="9">
        <f t="shared" si="26"/>
        <v>626</v>
      </c>
      <c r="N90" s="5">
        <f t="shared" si="21"/>
        <v>0</v>
      </c>
      <c r="O90" s="11">
        <f t="shared" si="27"/>
        <v>701.0000000000001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701</v>
      </c>
      <c r="M91" s="9">
        <f t="shared" si="26"/>
        <v>626</v>
      </c>
      <c r="N91" s="5">
        <f t="shared" si="21"/>
        <v>0</v>
      </c>
      <c r="O91" s="11">
        <f t="shared" si="27"/>
        <v>701.0000000000001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701</v>
      </c>
      <c r="M92" s="9">
        <f t="shared" si="26"/>
        <v>626</v>
      </c>
      <c r="N92" s="5">
        <f t="shared" si="21"/>
        <v>0</v>
      </c>
      <c r="O92" s="11">
        <f t="shared" si="27"/>
        <v>701.0000000000001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701</v>
      </c>
      <c r="M93" s="9">
        <f t="shared" si="26"/>
        <v>626</v>
      </c>
      <c r="N93" s="5">
        <f t="shared" si="21"/>
        <v>0</v>
      </c>
      <c r="O93" s="11">
        <f t="shared" si="27"/>
        <v>701.0000000000001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701</v>
      </c>
      <c r="M94" s="9">
        <f t="shared" si="26"/>
        <v>626</v>
      </c>
      <c r="N94" s="5">
        <f t="shared" si="21"/>
        <v>0</v>
      </c>
      <c r="O94" s="11">
        <f t="shared" si="27"/>
        <v>701.0000000000001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701</v>
      </c>
      <c r="M95" s="9">
        <f t="shared" si="26"/>
        <v>626</v>
      </c>
      <c r="N95" s="5">
        <f t="shared" si="21"/>
        <v>0</v>
      </c>
      <c r="O95" s="11">
        <f t="shared" si="27"/>
        <v>701.0000000000001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701</v>
      </c>
      <c r="M96" s="9">
        <f t="shared" si="26"/>
        <v>626</v>
      </c>
      <c r="N96" s="5">
        <f t="shared" si="21"/>
        <v>0</v>
      </c>
      <c r="O96" s="11">
        <f t="shared" si="27"/>
        <v>701.0000000000001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701</v>
      </c>
      <c r="M97" s="9">
        <f t="shared" si="26"/>
        <v>626</v>
      </c>
      <c r="N97" s="5">
        <f t="shared" si="21"/>
        <v>0</v>
      </c>
      <c r="O97" s="11">
        <f t="shared" si="27"/>
        <v>701.0000000000001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701</v>
      </c>
      <c r="M98" s="9">
        <f t="shared" si="26"/>
        <v>626</v>
      </c>
      <c r="N98" s="5">
        <f t="shared" si="21"/>
        <v>0</v>
      </c>
      <c r="O98" s="11">
        <f t="shared" si="27"/>
        <v>701.0000000000001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701</v>
      </c>
      <c r="M99" s="9">
        <f t="shared" si="26"/>
        <v>626</v>
      </c>
      <c r="N99" s="5">
        <f t="shared" si="21"/>
        <v>0</v>
      </c>
      <c r="O99" s="11">
        <f t="shared" si="27"/>
        <v>701.0000000000001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701</v>
      </c>
      <c r="M100" s="9">
        <f t="shared" si="26"/>
        <v>626</v>
      </c>
      <c r="N100" s="5">
        <f t="shared" si="21"/>
        <v>0</v>
      </c>
      <c r="O100" s="11">
        <f t="shared" si="27"/>
        <v>701.0000000000001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701</v>
      </c>
      <c r="M101" s="9">
        <f t="shared" si="26"/>
        <v>626</v>
      </c>
      <c r="N101" s="5">
        <f t="shared" si="21"/>
        <v>0</v>
      </c>
      <c r="O101" s="11">
        <f>O100+N101</f>
        <v>701.0000000000001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8" ref="B103:K103">SUM(B4:B101)</f>
        <v>3</v>
      </c>
      <c r="C103" s="9">
        <f t="shared" si="28"/>
        <v>1</v>
      </c>
      <c r="D103" s="9">
        <f t="shared" si="28"/>
        <v>379</v>
      </c>
      <c r="E103" s="9">
        <f t="shared" si="28"/>
        <v>326</v>
      </c>
      <c r="F103" s="9">
        <f t="shared" si="28"/>
        <v>2</v>
      </c>
      <c r="G103" s="9">
        <f t="shared" si="28"/>
        <v>8</v>
      </c>
      <c r="H103" s="9">
        <f t="shared" si="28"/>
        <v>295</v>
      </c>
      <c r="I103" s="9">
        <f t="shared" si="28"/>
        <v>341</v>
      </c>
      <c r="J103" s="9">
        <f t="shared" si="28"/>
        <v>701</v>
      </c>
      <c r="K103" s="9">
        <f t="shared" si="28"/>
        <v>626</v>
      </c>
      <c r="N103" s="5">
        <f>SUM(N4:N101)</f>
        <v>701.0000000000001</v>
      </c>
      <c r="Q103" s="11">
        <f>SUM(Q4:Q101)</f>
        <v>14</v>
      </c>
      <c r="R103" s="11">
        <f>SUM(R4:R101)</f>
        <v>1341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S1">
      <selection activeCell="J5" sqref="J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19921875" style="1" customWidth="1"/>
    <col min="27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83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985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961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18.863683662851194</v>
      </c>
      <c r="AA4" s="5">
        <f aca="true" t="shared" si="6" ref="AA4:AA17">Z4*100/$Z$18</f>
        <v>4.578563995837668</v>
      </c>
      <c r="AB4" s="11">
        <f>SUM(Q4:Q10)+SUM(R4:R10)</f>
        <v>44</v>
      </c>
      <c r="AC4" s="11">
        <f>100*SUM(R4:R10)/AB4</f>
        <v>100</v>
      </c>
    </row>
    <row r="5" spans="1:29" ht="15">
      <c r="A5" s="17">
        <v>32748</v>
      </c>
      <c r="B5" s="12"/>
      <c r="C5"/>
      <c r="D5" s="12">
        <v>2</v>
      </c>
      <c r="E5" s="12">
        <v>2</v>
      </c>
      <c r="F5" s="12"/>
      <c r="G5"/>
      <c r="H5" s="12">
        <v>1</v>
      </c>
      <c r="I5" s="12">
        <v>2</v>
      </c>
      <c r="J5" s="9">
        <f t="shared" si="0"/>
        <v>4</v>
      </c>
      <c r="K5" s="9">
        <f t="shared" si="1"/>
        <v>3</v>
      </c>
      <c r="L5" s="9">
        <f aca="true" t="shared" si="7" ref="L5:L36">L4+J5</f>
        <v>4</v>
      </c>
      <c r="M5" s="9">
        <f aca="true" t="shared" si="8" ref="M5:M36">M4+K5</f>
        <v>3</v>
      </c>
      <c r="N5" s="5">
        <f t="shared" si="2"/>
        <v>3.0010405827263265</v>
      </c>
      <c r="O5" s="11">
        <f aca="true" t="shared" si="9" ref="O5:O36">O4+N5</f>
        <v>3.0010405827263265</v>
      </c>
      <c r="P5" s="5">
        <f t="shared" si="3"/>
        <v>0.7284079084287203</v>
      </c>
      <c r="Q5" s="9">
        <f t="shared" si="4"/>
        <v>0</v>
      </c>
      <c r="R5" s="9">
        <f t="shared" si="5"/>
        <v>7</v>
      </c>
      <c r="T5" s="8" t="s">
        <v>38</v>
      </c>
      <c r="V5" s="9">
        <f>R103</f>
        <v>973</v>
      </c>
      <c r="W5"/>
      <c r="X5"/>
      <c r="Y5" s="1" t="s">
        <v>39</v>
      </c>
      <c r="Z5" s="11">
        <f>SUM(N11:N17)</f>
        <v>55.304890738813725</v>
      </c>
      <c r="AA5" s="5">
        <f t="shared" si="6"/>
        <v>13.423517169614982</v>
      </c>
      <c r="AB5" s="11">
        <f>SUM(Q11:Q17)+SUM(R11:R17)</f>
        <v>133</v>
      </c>
      <c r="AC5" s="11">
        <f>100*SUM(R11:R17)/AB5</f>
        <v>98.49624060150376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4</v>
      </c>
      <c r="M6" s="9">
        <f t="shared" si="8"/>
        <v>3</v>
      </c>
      <c r="N6" s="5">
        <f t="shared" si="2"/>
        <v>0</v>
      </c>
      <c r="O6" s="11">
        <f t="shared" si="9"/>
        <v>3.0010405827263265</v>
      </c>
      <c r="P6" s="5">
        <f t="shared" si="3"/>
        <v>0.7284079084287203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12</v>
      </c>
      <c r="W6"/>
      <c r="X6" s="1" t="s">
        <v>41</v>
      </c>
      <c r="Z6" s="11">
        <f>SUM(N18:N24)</f>
        <v>48.01664932362122</v>
      </c>
      <c r="AA6" s="5">
        <f t="shared" si="6"/>
        <v>11.65452653485952</v>
      </c>
      <c r="AB6" s="11">
        <f>SUM(Q18:Q24)+SUM(R18:R24)</f>
        <v>120</v>
      </c>
      <c r="AC6" s="11">
        <f>100*SUM(R18:R24)/AB6</f>
        <v>96.66666666666667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3</v>
      </c>
      <c r="N7" s="5">
        <f t="shared" si="2"/>
        <v>0</v>
      </c>
      <c r="O7" s="11">
        <f t="shared" si="9"/>
        <v>3.0010405827263265</v>
      </c>
      <c r="P7" s="5">
        <f t="shared" si="3"/>
        <v>0.7284079084287203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98.78172588832487</v>
      </c>
      <c r="W7"/>
      <c r="Y7" s="1" t="s">
        <v>43</v>
      </c>
      <c r="Z7" s="11">
        <f>SUM(N25:N31)</f>
        <v>34.297606659729446</v>
      </c>
      <c r="AA7" s="5">
        <f t="shared" si="6"/>
        <v>8.324661810613943</v>
      </c>
      <c r="AB7" s="11">
        <f>SUM(Q25:Q31)+SUM(R25:R31)</f>
        <v>80</v>
      </c>
      <c r="AC7" s="11">
        <f>100*SUM(R25:R31)/AB7</f>
        <v>100</v>
      </c>
    </row>
    <row r="8" spans="1:29" ht="15">
      <c r="A8" s="17">
        <v>32751</v>
      </c>
      <c r="B8"/>
      <c r="C8"/>
      <c r="D8">
        <v>3</v>
      </c>
      <c r="E8">
        <v>5</v>
      </c>
      <c r="F8"/>
      <c r="G8"/>
      <c r="H8">
        <v>1</v>
      </c>
      <c r="I8">
        <v>4</v>
      </c>
      <c r="J8" s="9">
        <f t="shared" si="0"/>
        <v>8</v>
      </c>
      <c r="K8" s="9">
        <f t="shared" si="1"/>
        <v>5</v>
      </c>
      <c r="L8" s="9">
        <f t="shared" si="7"/>
        <v>12</v>
      </c>
      <c r="M8" s="9">
        <f t="shared" si="8"/>
        <v>8</v>
      </c>
      <c r="N8" s="5">
        <f t="shared" si="2"/>
        <v>5.573361082206035</v>
      </c>
      <c r="O8" s="11">
        <f t="shared" si="9"/>
        <v>8.574401664932362</v>
      </c>
      <c r="P8" s="5">
        <f t="shared" si="3"/>
        <v>2.0811654526534866</v>
      </c>
      <c r="Q8" s="9">
        <f t="shared" si="4"/>
        <v>0</v>
      </c>
      <c r="R8" s="9">
        <f t="shared" si="5"/>
        <v>13</v>
      </c>
      <c r="W8"/>
      <c r="X8" s="1" t="s">
        <v>44</v>
      </c>
      <c r="Z8" s="11">
        <f>SUM(N32:N38)</f>
        <v>57.87721123829344</v>
      </c>
      <c r="AA8" s="5">
        <f t="shared" si="6"/>
        <v>14.04786680541103</v>
      </c>
      <c r="AB8" s="11">
        <f>SUM(Q32:Q38)+SUM(R32:R38)</f>
        <v>135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8</v>
      </c>
      <c r="N9" s="5">
        <f t="shared" si="2"/>
        <v>0</v>
      </c>
      <c r="O9" s="11">
        <f t="shared" si="9"/>
        <v>8.574401664932362</v>
      </c>
      <c r="P9" s="5">
        <f t="shared" si="3"/>
        <v>2.0811654526534866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29.581685744016646</v>
      </c>
      <c r="AA9" s="5">
        <f t="shared" si="6"/>
        <v>7.180020811654526</v>
      </c>
      <c r="AB9" s="11">
        <f>SUM(Q39:Q45)+SUM(R39:R45)</f>
        <v>69</v>
      </c>
      <c r="AC9" s="11">
        <f>100*SUM(R39:R45)/AB9</f>
        <v>100</v>
      </c>
    </row>
    <row r="10" spans="1:29" ht="15">
      <c r="A10" s="17">
        <v>32753</v>
      </c>
      <c r="B10" s="12"/>
      <c r="C10" s="12"/>
      <c r="D10" s="12">
        <v>12</v>
      </c>
      <c r="E10" s="12">
        <v>3</v>
      </c>
      <c r="F10" s="12"/>
      <c r="G10" s="12"/>
      <c r="H10" s="12">
        <v>6</v>
      </c>
      <c r="I10" s="12">
        <v>3</v>
      </c>
      <c r="J10" s="9">
        <f t="shared" si="0"/>
        <v>15</v>
      </c>
      <c r="K10" s="9">
        <f t="shared" si="1"/>
        <v>9</v>
      </c>
      <c r="L10" s="9">
        <f t="shared" si="7"/>
        <v>27</v>
      </c>
      <c r="M10" s="9">
        <f t="shared" si="8"/>
        <v>17</v>
      </c>
      <c r="N10" s="5">
        <f t="shared" si="2"/>
        <v>10.289281997918835</v>
      </c>
      <c r="O10" s="11">
        <f t="shared" si="9"/>
        <v>18.863683662851194</v>
      </c>
      <c r="P10" s="5">
        <f t="shared" si="3"/>
        <v>4.578563995837671</v>
      </c>
      <c r="Q10" s="9">
        <f t="shared" si="4"/>
        <v>0</v>
      </c>
      <c r="R10" s="9">
        <f t="shared" si="5"/>
        <v>24</v>
      </c>
      <c r="U10" s="8" t="s">
        <v>4</v>
      </c>
      <c r="V10" s="5">
        <f>100*(+E103/(E103+D103))</f>
        <v>37.170263788968825</v>
      </c>
      <c r="W10"/>
      <c r="X10" s="8" t="s">
        <v>47</v>
      </c>
      <c r="Z10" s="11">
        <f>SUM(N46:N52)</f>
        <v>73.73985431841831</v>
      </c>
      <c r="AA10" s="5">
        <f t="shared" si="6"/>
        <v>17.898022892819977</v>
      </c>
      <c r="AB10" s="11">
        <f>SUM(Q46:Q52)+SUM(R46:R52)</f>
        <v>172</v>
      </c>
      <c r="AC10" s="11">
        <f>100*SUM(R46:R52)/AB10</f>
        <v>100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27</v>
      </c>
      <c r="M11" s="9">
        <f t="shared" si="8"/>
        <v>17</v>
      </c>
      <c r="N11" s="5">
        <f t="shared" si="2"/>
        <v>0</v>
      </c>
      <c r="O11" s="11">
        <f t="shared" si="9"/>
        <v>18.863683662851194</v>
      </c>
      <c r="P11" s="5">
        <f t="shared" si="3"/>
        <v>4.578563995837671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45.143884892086334</v>
      </c>
      <c r="W11"/>
      <c r="Y11" s="8" t="s">
        <v>49</v>
      </c>
      <c r="Z11" s="11">
        <f>SUM(N53:N59)</f>
        <v>27.866805411030175</v>
      </c>
      <c r="AA11" s="5">
        <f t="shared" si="6"/>
        <v>6.763787721123828</v>
      </c>
      <c r="AB11" s="11">
        <f>SUM(Q53:Q59)+SUM(R53:R59)</f>
        <v>67</v>
      </c>
      <c r="AC11" s="11">
        <f>100*SUM(R53:R59)/AB11</f>
        <v>98.50746268656717</v>
      </c>
    </row>
    <row r="12" spans="1:29" ht="15">
      <c r="A12" s="17">
        <v>32755</v>
      </c>
      <c r="B12"/>
      <c r="C12"/>
      <c r="D12">
        <v>12</v>
      </c>
      <c r="E12">
        <v>9</v>
      </c>
      <c r="F12"/>
      <c r="G12"/>
      <c r="H12">
        <v>7</v>
      </c>
      <c r="I12">
        <v>15</v>
      </c>
      <c r="J12" s="9">
        <f t="shared" si="0"/>
        <v>21</v>
      </c>
      <c r="K12" s="9">
        <f t="shared" si="1"/>
        <v>22</v>
      </c>
      <c r="L12" s="9">
        <f t="shared" si="7"/>
        <v>48</v>
      </c>
      <c r="M12" s="9">
        <f t="shared" si="8"/>
        <v>39</v>
      </c>
      <c r="N12" s="5">
        <f t="shared" si="2"/>
        <v>18.434963579604577</v>
      </c>
      <c r="O12" s="11">
        <f t="shared" si="9"/>
        <v>37.29864724245577</v>
      </c>
      <c r="P12" s="5">
        <f t="shared" si="3"/>
        <v>9.053069719042666</v>
      </c>
      <c r="Q12" s="9">
        <f t="shared" si="4"/>
        <v>0</v>
      </c>
      <c r="R12" s="9">
        <f t="shared" si="5"/>
        <v>43</v>
      </c>
      <c r="U12" s="8" t="s">
        <v>50</v>
      </c>
      <c r="V12" s="5">
        <f>100*((E103+I103)/(E103+D103+I103+H103))</f>
        <v>41.726618705035975</v>
      </c>
      <c r="W12"/>
      <c r="X12" s="8" t="s">
        <v>51</v>
      </c>
      <c r="Z12" s="11">
        <f>SUM(N60:N66)</f>
        <v>32.154006243496355</v>
      </c>
      <c r="AA12" s="5">
        <f t="shared" si="6"/>
        <v>7.804370447450572</v>
      </c>
      <c r="AB12" s="11">
        <f>SUM(Q60:Q66)+SUM(R60:R66)</f>
        <v>75</v>
      </c>
      <c r="AC12" s="11">
        <f>100*SUM(R60:R66)/AB12</f>
        <v>100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48</v>
      </c>
      <c r="M13" s="9">
        <f t="shared" si="8"/>
        <v>39</v>
      </c>
      <c r="N13" s="5">
        <f t="shared" si="2"/>
        <v>0</v>
      </c>
      <c r="O13" s="11">
        <f t="shared" si="9"/>
        <v>37.29864724245577</v>
      </c>
      <c r="P13" s="5">
        <f t="shared" si="3"/>
        <v>9.053069719042666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8.145681581685743</v>
      </c>
      <c r="AA13" s="5">
        <f t="shared" si="6"/>
        <v>1.9771071800208115</v>
      </c>
      <c r="AB13" s="11">
        <f>SUM(Q67:Q73)+SUM(R67:R73)</f>
        <v>25</v>
      </c>
      <c r="AC13" s="11">
        <f>100*SUM(R67:R73)/AB13</f>
        <v>88</v>
      </c>
    </row>
    <row r="14" spans="1:29" ht="15">
      <c r="A14" s="17">
        <v>32757</v>
      </c>
      <c r="B14" s="12"/>
      <c r="C14" s="12"/>
      <c r="D14" s="12">
        <v>7</v>
      </c>
      <c r="E14" s="12">
        <v>10</v>
      </c>
      <c r="F14" s="12">
        <v>1</v>
      </c>
      <c r="G14" s="12"/>
      <c r="H14" s="12">
        <v>7</v>
      </c>
      <c r="I14" s="12">
        <v>11</v>
      </c>
      <c r="J14" s="9">
        <f t="shared" si="0"/>
        <v>17</v>
      </c>
      <c r="K14" s="9">
        <f t="shared" si="1"/>
        <v>17</v>
      </c>
      <c r="L14" s="9">
        <f t="shared" si="7"/>
        <v>65</v>
      </c>
      <c r="M14" s="9">
        <f t="shared" si="8"/>
        <v>56</v>
      </c>
      <c r="N14" s="5">
        <f t="shared" si="2"/>
        <v>14.576482830385014</v>
      </c>
      <c r="O14" s="11">
        <f t="shared" si="9"/>
        <v>51.87513007284079</v>
      </c>
      <c r="P14" s="5">
        <f t="shared" si="3"/>
        <v>12.591050988553596</v>
      </c>
      <c r="Q14" s="9">
        <f t="shared" si="4"/>
        <v>1</v>
      </c>
      <c r="R14" s="9">
        <f t="shared" si="5"/>
        <v>35</v>
      </c>
      <c r="T14" s="8"/>
      <c r="W14"/>
      <c r="X14" s="8" t="s">
        <v>53</v>
      </c>
      <c r="Z14" s="11">
        <f>SUM(N74:N80)</f>
        <v>13.290322580645162</v>
      </c>
      <c r="AA14" s="5">
        <f t="shared" si="6"/>
        <v>3.225806451612903</v>
      </c>
      <c r="AB14" s="11">
        <f>SUM(Q74:Q80)+SUM(R74:R80)</f>
        <v>33</v>
      </c>
      <c r="AC14" s="11">
        <f>100*SUM(R74:R80)/AB14</f>
        <v>96.96969696969697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8"/>
        <v>56</v>
      </c>
      <c r="N15" s="5">
        <f t="shared" si="2"/>
        <v>0</v>
      </c>
      <c r="O15" s="11">
        <f t="shared" si="9"/>
        <v>51.87513007284079</v>
      </c>
      <c r="P15" s="5">
        <f t="shared" si="3"/>
        <v>12.591050988553596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10.289281997918835</v>
      </c>
      <c r="AA15" s="5">
        <f t="shared" si="6"/>
        <v>2.497398543184183</v>
      </c>
      <c r="AB15" s="11">
        <f>SUM(Q81:Q87)+SUM(R81:R87)</f>
        <v>26</v>
      </c>
      <c r="AC15" s="11">
        <f>100*SUM(R81:R87)/AB15</f>
        <v>96.15384615384616</v>
      </c>
    </row>
    <row r="16" spans="1:29" ht="15">
      <c r="A16" s="17">
        <v>32759</v>
      </c>
      <c r="B16"/>
      <c r="C16"/>
      <c r="D16">
        <v>11</v>
      </c>
      <c r="E16">
        <v>8</v>
      </c>
      <c r="F16"/>
      <c r="G16"/>
      <c r="H16">
        <v>10</v>
      </c>
      <c r="I16">
        <v>8</v>
      </c>
      <c r="J16" s="9">
        <f t="shared" si="0"/>
        <v>19</v>
      </c>
      <c r="K16" s="9">
        <f t="shared" si="1"/>
        <v>18</v>
      </c>
      <c r="L16" s="9">
        <f t="shared" si="7"/>
        <v>84</v>
      </c>
      <c r="M16" s="9">
        <f t="shared" si="8"/>
        <v>74</v>
      </c>
      <c r="N16" s="5">
        <f t="shared" si="2"/>
        <v>15.862643080124869</v>
      </c>
      <c r="O16" s="11">
        <f t="shared" si="9"/>
        <v>67.73777315296566</v>
      </c>
      <c r="P16" s="5">
        <f t="shared" si="3"/>
        <v>16.441207075962545</v>
      </c>
      <c r="Q16" s="9">
        <f t="shared" si="4"/>
        <v>0</v>
      </c>
      <c r="R16" s="9">
        <f t="shared" si="5"/>
        <v>37</v>
      </c>
      <c r="X16" s="8" t="s">
        <v>55</v>
      </c>
      <c r="Z16" s="11">
        <f>SUM(N88:N94)</f>
        <v>2.5723204994797086</v>
      </c>
      <c r="AA16" s="5">
        <f t="shared" si="6"/>
        <v>0.6243496357960457</v>
      </c>
      <c r="AB16" s="11">
        <f>SUM(Q88:Q94)+SUM(R88:R94)</f>
        <v>6</v>
      </c>
      <c r="AC16" s="11">
        <f>100*SUM(R88:R94)/AB16</f>
        <v>100</v>
      </c>
    </row>
    <row r="17" spans="1:29" ht="15">
      <c r="A17" s="17">
        <v>32760</v>
      </c>
      <c r="B17" s="12"/>
      <c r="C17"/>
      <c r="D17" s="12">
        <v>6</v>
      </c>
      <c r="E17" s="12">
        <v>2</v>
      </c>
      <c r="F17" s="12"/>
      <c r="G17">
        <v>1</v>
      </c>
      <c r="H17" s="12">
        <v>4</v>
      </c>
      <c r="I17" s="12">
        <v>4</v>
      </c>
      <c r="J17" s="9">
        <f t="shared" si="0"/>
        <v>8</v>
      </c>
      <c r="K17" s="9">
        <f t="shared" si="1"/>
        <v>7</v>
      </c>
      <c r="L17" s="9">
        <f t="shared" si="7"/>
        <v>92</v>
      </c>
      <c r="M17" s="9">
        <f t="shared" si="8"/>
        <v>81</v>
      </c>
      <c r="N17" s="5">
        <f t="shared" si="2"/>
        <v>6.430801248699272</v>
      </c>
      <c r="O17" s="11">
        <f t="shared" si="9"/>
        <v>74.16857440166493</v>
      </c>
      <c r="P17" s="5">
        <f t="shared" si="3"/>
        <v>18.00208116545266</v>
      </c>
      <c r="Q17" s="9">
        <f t="shared" si="4"/>
        <v>1</v>
      </c>
      <c r="R17" s="9">
        <f t="shared" si="5"/>
        <v>16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92</v>
      </c>
      <c r="M18" s="9">
        <f t="shared" si="8"/>
        <v>81</v>
      </c>
      <c r="N18" s="5">
        <f t="shared" si="2"/>
        <v>0</v>
      </c>
      <c r="O18" s="11">
        <f t="shared" si="9"/>
        <v>74.16857440166493</v>
      </c>
      <c r="P18" s="5">
        <f t="shared" si="3"/>
        <v>18.00208116545266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412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92</v>
      </c>
      <c r="M19" s="9">
        <f t="shared" si="8"/>
        <v>81</v>
      </c>
      <c r="N19" s="5">
        <f t="shared" si="2"/>
        <v>0</v>
      </c>
      <c r="O19" s="11">
        <f t="shared" si="9"/>
        <v>74.16857440166493</v>
      </c>
      <c r="P19" s="5">
        <f t="shared" si="3"/>
        <v>18.00208116545266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7</v>
      </c>
      <c r="E20" s="12">
        <v>1</v>
      </c>
      <c r="F20" s="12"/>
      <c r="G20" s="12">
        <v>2</v>
      </c>
      <c r="H20" s="12">
        <v>12</v>
      </c>
      <c r="I20" s="12">
        <v>9</v>
      </c>
      <c r="J20" s="9">
        <f t="shared" si="0"/>
        <v>8</v>
      </c>
      <c r="K20" s="9">
        <f t="shared" si="1"/>
        <v>19</v>
      </c>
      <c r="L20" s="9">
        <f t="shared" si="7"/>
        <v>100</v>
      </c>
      <c r="M20" s="9">
        <f t="shared" si="8"/>
        <v>100</v>
      </c>
      <c r="N20" s="5">
        <f t="shared" si="2"/>
        <v>11.575442247658689</v>
      </c>
      <c r="O20" s="11">
        <f t="shared" si="9"/>
        <v>85.74401664932361</v>
      </c>
      <c r="P20" s="5">
        <f t="shared" si="3"/>
        <v>20.811654526534863</v>
      </c>
      <c r="Q20" s="9">
        <f t="shared" si="4"/>
        <v>2</v>
      </c>
      <c r="R20" s="9">
        <f t="shared" si="5"/>
        <v>29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100</v>
      </c>
      <c r="M21" s="9">
        <f t="shared" si="8"/>
        <v>100</v>
      </c>
      <c r="N21" s="5">
        <f t="shared" si="2"/>
        <v>0</v>
      </c>
      <c r="O21" s="11">
        <f t="shared" si="9"/>
        <v>85.74401664932361</v>
      </c>
      <c r="P21" s="5">
        <f t="shared" si="3"/>
        <v>20.811654526534863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>
        <v>9</v>
      </c>
      <c r="E22">
        <v>3</v>
      </c>
      <c r="F22">
        <v>1</v>
      </c>
      <c r="G22"/>
      <c r="H22">
        <v>4</v>
      </c>
      <c r="I22">
        <v>4</v>
      </c>
      <c r="J22" s="9">
        <f t="shared" si="0"/>
        <v>12</v>
      </c>
      <c r="K22" s="9">
        <f t="shared" si="1"/>
        <v>7</v>
      </c>
      <c r="L22" s="9">
        <f t="shared" si="7"/>
        <v>112</v>
      </c>
      <c r="M22" s="9">
        <f t="shared" si="8"/>
        <v>107</v>
      </c>
      <c r="N22" s="5">
        <f t="shared" si="2"/>
        <v>8.145681581685743</v>
      </c>
      <c r="O22" s="11">
        <f t="shared" si="9"/>
        <v>93.88969823100936</v>
      </c>
      <c r="P22" s="5">
        <f t="shared" si="3"/>
        <v>22.788761706555682</v>
      </c>
      <c r="Q22" s="9">
        <f t="shared" si="4"/>
        <v>1</v>
      </c>
      <c r="R22" s="9">
        <f t="shared" si="5"/>
        <v>20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112</v>
      </c>
      <c r="M23" s="9">
        <f t="shared" si="8"/>
        <v>107</v>
      </c>
      <c r="N23" s="5">
        <f t="shared" si="2"/>
        <v>0</v>
      </c>
      <c r="O23" s="11">
        <f t="shared" si="9"/>
        <v>93.88969823100936</v>
      </c>
      <c r="P23" s="5">
        <f t="shared" si="3"/>
        <v>22.788761706555682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>
        <v>1</v>
      </c>
      <c r="D24" s="12">
        <v>20</v>
      </c>
      <c r="E24" s="12">
        <v>9</v>
      </c>
      <c r="F24" s="12"/>
      <c r="G24"/>
      <c r="H24" s="12">
        <v>20</v>
      </c>
      <c r="I24" s="12">
        <v>18</v>
      </c>
      <c r="J24" s="9">
        <f t="shared" si="0"/>
        <v>28</v>
      </c>
      <c r="K24" s="9">
        <f t="shared" si="1"/>
        <v>38</v>
      </c>
      <c r="L24" s="9">
        <f t="shared" si="7"/>
        <v>140</v>
      </c>
      <c r="M24" s="9">
        <f t="shared" si="8"/>
        <v>145</v>
      </c>
      <c r="N24" s="5">
        <f t="shared" si="2"/>
        <v>28.295525494276795</v>
      </c>
      <c r="O24" s="11">
        <f t="shared" si="9"/>
        <v>122.18522372528616</v>
      </c>
      <c r="P24" s="5">
        <f t="shared" si="3"/>
        <v>29.656607700312186</v>
      </c>
      <c r="Q24" s="9">
        <f t="shared" si="4"/>
        <v>1</v>
      </c>
      <c r="R24" s="9">
        <f t="shared" si="5"/>
        <v>67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140</v>
      </c>
      <c r="M25" s="9">
        <f t="shared" si="8"/>
        <v>145</v>
      </c>
      <c r="N25" s="5">
        <f t="shared" si="2"/>
        <v>0</v>
      </c>
      <c r="O25" s="11">
        <f t="shared" si="9"/>
        <v>122.18522372528616</v>
      </c>
      <c r="P25" s="5">
        <f t="shared" si="3"/>
        <v>29.656607700312186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140</v>
      </c>
      <c r="M26" s="9">
        <f t="shared" si="8"/>
        <v>145</v>
      </c>
      <c r="N26" s="5">
        <f t="shared" si="2"/>
        <v>0</v>
      </c>
      <c r="O26" s="11">
        <f t="shared" si="9"/>
        <v>122.18522372528616</v>
      </c>
      <c r="P26" s="5">
        <f t="shared" si="3"/>
        <v>29.656607700312186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>
        <v>7</v>
      </c>
      <c r="E27">
        <v>12</v>
      </c>
      <c r="F27"/>
      <c r="G27"/>
      <c r="H27">
        <v>21</v>
      </c>
      <c r="I27">
        <v>19</v>
      </c>
      <c r="J27" s="9">
        <f t="shared" si="0"/>
        <v>19</v>
      </c>
      <c r="K27" s="9">
        <f t="shared" si="1"/>
        <v>40</v>
      </c>
      <c r="L27" s="9">
        <f t="shared" si="7"/>
        <v>159</v>
      </c>
      <c r="M27" s="9">
        <f t="shared" si="8"/>
        <v>185</v>
      </c>
      <c r="N27" s="5">
        <f t="shared" si="2"/>
        <v>25.294484911550466</v>
      </c>
      <c r="O27" s="11">
        <f t="shared" si="9"/>
        <v>147.47970863683662</v>
      </c>
      <c r="P27" s="5">
        <f t="shared" si="3"/>
        <v>35.79604578563997</v>
      </c>
      <c r="Q27" s="9">
        <f t="shared" si="4"/>
        <v>0</v>
      </c>
      <c r="R27" s="9">
        <f t="shared" si="5"/>
        <v>59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159</v>
      </c>
      <c r="M28" s="9">
        <f t="shared" si="8"/>
        <v>185</v>
      </c>
      <c r="N28" s="5">
        <f t="shared" si="2"/>
        <v>0</v>
      </c>
      <c r="O28" s="11">
        <f t="shared" si="9"/>
        <v>147.47970863683662</v>
      </c>
      <c r="P28" s="5">
        <f t="shared" si="3"/>
        <v>35.79604578563997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>
        <v>3</v>
      </c>
      <c r="E29">
        <v>3</v>
      </c>
      <c r="F29"/>
      <c r="G29"/>
      <c r="H29">
        <v>2</v>
      </c>
      <c r="I29">
        <v>3</v>
      </c>
      <c r="J29" s="9">
        <f t="shared" si="0"/>
        <v>6</v>
      </c>
      <c r="K29" s="9">
        <f t="shared" si="1"/>
        <v>5</v>
      </c>
      <c r="L29" s="9">
        <f t="shared" si="7"/>
        <v>165</v>
      </c>
      <c r="M29" s="9">
        <f t="shared" si="8"/>
        <v>190</v>
      </c>
      <c r="N29" s="5">
        <f t="shared" si="2"/>
        <v>4.715920915712799</v>
      </c>
      <c r="O29" s="11">
        <f t="shared" si="9"/>
        <v>152.1956295525494</v>
      </c>
      <c r="P29" s="5">
        <f t="shared" si="3"/>
        <v>36.940686784599386</v>
      </c>
      <c r="Q29" s="9">
        <f t="shared" si="4"/>
        <v>0</v>
      </c>
      <c r="R29" s="9">
        <f t="shared" si="5"/>
        <v>11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165</v>
      </c>
      <c r="M30" s="9">
        <f t="shared" si="8"/>
        <v>190</v>
      </c>
      <c r="N30" s="5">
        <f t="shared" si="2"/>
        <v>0</v>
      </c>
      <c r="O30" s="11">
        <f t="shared" si="9"/>
        <v>152.1956295525494</v>
      </c>
      <c r="P30" s="5">
        <f t="shared" si="3"/>
        <v>36.940686784599386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>
        <v>2</v>
      </c>
      <c r="E31" s="12">
        <v>5</v>
      </c>
      <c r="F31"/>
      <c r="G31" s="12"/>
      <c r="H31" s="12">
        <v>1</v>
      </c>
      <c r="I31" s="12">
        <v>2</v>
      </c>
      <c r="J31" s="9">
        <f t="shared" si="0"/>
        <v>7</v>
      </c>
      <c r="K31" s="9">
        <f t="shared" si="1"/>
        <v>3</v>
      </c>
      <c r="L31" s="9">
        <f t="shared" si="7"/>
        <v>172</v>
      </c>
      <c r="M31" s="9">
        <f t="shared" si="8"/>
        <v>193</v>
      </c>
      <c r="N31" s="5">
        <f t="shared" si="2"/>
        <v>4.287200832466181</v>
      </c>
      <c r="O31" s="11">
        <f t="shared" si="9"/>
        <v>156.48283038501557</v>
      </c>
      <c r="P31" s="5">
        <f t="shared" si="3"/>
        <v>37.981269510926126</v>
      </c>
      <c r="Q31" s="9">
        <f t="shared" si="4"/>
        <v>0</v>
      </c>
      <c r="R31" s="9">
        <f t="shared" si="5"/>
        <v>10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172</v>
      </c>
      <c r="M32" s="9">
        <f t="shared" si="8"/>
        <v>193</v>
      </c>
      <c r="N32" s="5">
        <f t="shared" si="2"/>
        <v>0</v>
      </c>
      <c r="O32" s="11">
        <f t="shared" si="9"/>
        <v>156.48283038501557</v>
      </c>
      <c r="P32" s="5">
        <f t="shared" si="3"/>
        <v>37.981269510926126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>
        <v>15</v>
      </c>
      <c r="E33">
        <v>6</v>
      </c>
      <c r="F33"/>
      <c r="G33"/>
      <c r="H33">
        <v>14</v>
      </c>
      <c r="I33">
        <v>12</v>
      </c>
      <c r="J33" s="9">
        <f t="shared" si="0"/>
        <v>21</v>
      </c>
      <c r="K33" s="9">
        <f t="shared" si="1"/>
        <v>26</v>
      </c>
      <c r="L33" s="9">
        <f t="shared" si="7"/>
        <v>193</v>
      </c>
      <c r="M33" s="9">
        <f t="shared" si="8"/>
        <v>219</v>
      </c>
      <c r="N33" s="5">
        <f t="shared" si="2"/>
        <v>20.14984391259105</v>
      </c>
      <c r="O33" s="11">
        <f t="shared" si="9"/>
        <v>176.63267429760663</v>
      </c>
      <c r="P33" s="5">
        <f t="shared" si="3"/>
        <v>42.87200832466183</v>
      </c>
      <c r="Q33" s="9">
        <f t="shared" si="4"/>
        <v>0</v>
      </c>
      <c r="R33" s="9">
        <f t="shared" si="5"/>
        <v>47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193</v>
      </c>
      <c r="M34" s="9">
        <f t="shared" si="8"/>
        <v>219</v>
      </c>
      <c r="N34" s="5">
        <f t="shared" si="2"/>
        <v>0</v>
      </c>
      <c r="O34" s="11">
        <f t="shared" si="9"/>
        <v>176.63267429760663</v>
      </c>
      <c r="P34" s="5">
        <f t="shared" si="3"/>
        <v>42.87200832466183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193</v>
      </c>
      <c r="M35" s="9">
        <f t="shared" si="8"/>
        <v>219</v>
      </c>
      <c r="N35" s="5">
        <f t="shared" si="2"/>
        <v>0</v>
      </c>
      <c r="O35" s="11">
        <f t="shared" si="9"/>
        <v>176.63267429760663</v>
      </c>
      <c r="P35" s="5">
        <f t="shared" si="3"/>
        <v>42.87200832466183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>
        <v>9</v>
      </c>
      <c r="E36">
        <v>5</v>
      </c>
      <c r="F36"/>
      <c r="G36"/>
      <c r="H36">
        <v>4</v>
      </c>
      <c r="I36">
        <v>11</v>
      </c>
      <c r="J36" s="9">
        <f aca="true" t="shared" si="10" ref="J36:J67">-B36-C36+D36+E36</f>
        <v>14</v>
      </c>
      <c r="K36" s="9">
        <f aca="true" t="shared" si="11" ref="K36:K67">-F36-G36+H36+I36</f>
        <v>15</v>
      </c>
      <c r="L36" s="9">
        <f t="shared" si="7"/>
        <v>207</v>
      </c>
      <c r="M36" s="9">
        <f t="shared" si="8"/>
        <v>234</v>
      </c>
      <c r="N36" s="5">
        <f aca="true" t="shared" si="12" ref="N36:N67">(+J36+K36)*($J$103/($J$103+$K$103))</f>
        <v>12.432882414151925</v>
      </c>
      <c r="O36" s="11">
        <f t="shared" si="9"/>
        <v>189.06555671175855</v>
      </c>
      <c r="P36" s="5">
        <f aca="true" t="shared" si="13" ref="P36:P67">O36*100/$N$103</f>
        <v>45.889698231009376</v>
      </c>
      <c r="Q36" s="9">
        <f aca="true" t="shared" si="14" ref="Q36:Q67">+B36+C36+F36+G36</f>
        <v>0</v>
      </c>
      <c r="R36" s="9">
        <f aca="true" t="shared" si="15" ref="R36:R67">D36+E36+H36+I36</f>
        <v>29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207</v>
      </c>
      <c r="M37" s="9">
        <f aca="true" t="shared" si="17" ref="M37:M68">M36+K37</f>
        <v>234</v>
      </c>
      <c r="N37" s="5">
        <f t="shared" si="12"/>
        <v>0</v>
      </c>
      <c r="O37" s="11">
        <f aca="true" t="shared" si="18" ref="O37:O68">O36+N37</f>
        <v>189.06555671175855</v>
      </c>
      <c r="P37" s="5">
        <f t="shared" si="13"/>
        <v>45.889698231009376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14</v>
      </c>
      <c r="E38" s="12">
        <v>12</v>
      </c>
      <c r="F38"/>
      <c r="G38"/>
      <c r="H38" s="12">
        <v>15</v>
      </c>
      <c r="I38" s="12">
        <v>18</v>
      </c>
      <c r="J38" s="9">
        <f t="shared" si="10"/>
        <v>26</v>
      </c>
      <c r="K38" s="9">
        <f t="shared" si="11"/>
        <v>33</v>
      </c>
      <c r="L38" s="9">
        <f t="shared" si="16"/>
        <v>233</v>
      </c>
      <c r="M38" s="9">
        <f t="shared" si="17"/>
        <v>267</v>
      </c>
      <c r="N38" s="5">
        <f t="shared" si="12"/>
        <v>25.294484911550466</v>
      </c>
      <c r="O38" s="11">
        <f t="shared" si="18"/>
        <v>214.360041623309</v>
      </c>
      <c r="P38" s="5">
        <f t="shared" si="13"/>
        <v>52.02913631633716</v>
      </c>
      <c r="Q38" s="9">
        <f t="shared" si="14"/>
        <v>0</v>
      </c>
      <c r="R38" s="9">
        <f t="shared" si="15"/>
        <v>59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233</v>
      </c>
      <c r="M39" s="9">
        <f t="shared" si="17"/>
        <v>267</v>
      </c>
      <c r="N39" s="5">
        <f t="shared" si="12"/>
        <v>0</v>
      </c>
      <c r="O39" s="11">
        <f t="shared" si="18"/>
        <v>214.360041623309</v>
      </c>
      <c r="P39" s="5">
        <f t="shared" si="13"/>
        <v>52.02913631633716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233</v>
      </c>
      <c r="M40" s="9">
        <f t="shared" si="17"/>
        <v>267</v>
      </c>
      <c r="N40" s="5">
        <f t="shared" si="12"/>
        <v>0</v>
      </c>
      <c r="O40" s="11">
        <f t="shared" si="18"/>
        <v>214.360041623309</v>
      </c>
      <c r="P40" s="5">
        <f t="shared" si="13"/>
        <v>52.02913631633716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>
        <v>15</v>
      </c>
      <c r="E41">
        <v>5</v>
      </c>
      <c r="F41"/>
      <c r="G41"/>
      <c r="H41">
        <v>12</v>
      </c>
      <c r="I41">
        <v>14</v>
      </c>
      <c r="J41" s="9">
        <f t="shared" si="10"/>
        <v>20</v>
      </c>
      <c r="K41" s="9">
        <f t="shared" si="11"/>
        <v>26</v>
      </c>
      <c r="L41" s="9">
        <f t="shared" si="16"/>
        <v>253</v>
      </c>
      <c r="M41" s="9">
        <f t="shared" si="17"/>
        <v>293</v>
      </c>
      <c r="N41" s="5">
        <f t="shared" si="12"/>
        <v>19.72112382934443</v>
      </c>
      <c r="O41" s="11">
        <f t="shared" si="18"/>
        <v>234.08116545265344</v>
      </c>
      <c r="P41" s="5">
        <f t="shared" si="13"/>
        <v>56.815816857440176</v>
      </c>
      <c r="Q41" s="9">
        <f t="shared" si="14"/>
        <v>0</v>
      </c>
      <c r="R41" s="9">
        <f t="shared" si="15"/>
        <v>46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253</v>
      </c>
      <c r="M42" s="9">
        <f t="shared" si="17"/>
        <v>293</v>
      </c>
      <c r="N42" s="5">
        <f t="shared" si="12"/>
        <v>0</v>
      </c>
      <c r="O42" s="11">
        <f t="shared" si="18"/>
        <v>234.08116545265344</v>
      </c>
      <c r="P42" s="5">
        <f t="shared" si="13"/>
        <v>56.815816857440176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253</v>
      </c>
      <c r="M43" s="9">
        <f t="shared" si="17"/>
        <v>293</v>
      </c>
      <c r="N43" s="5">
        <f t="shared" si="12"/>
        <v>0</v>
      </c>
      <c r="O43" s="11">
        <f t="shared" si="18"/>
        <v>234.08116545265344</v>
      </c>
      <c r="P43" s="5">
        <f t="shared" si="13"/>
        <v>56.815816857440176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253</v>
      </c>
      <c r="M44" s="9">
        <f t="shared" si="17"/>
        <v>293</v>
      </c>
      <c r="N44" s="5">
        <f t="shared" si="12"/>
        <v>0</v>
      </c>
      <c r="O44" s="11">
        <f t="shared" si="18"/>
        <v>234.08116545265344</v>
      </c>
      <c r="P44" s="5">
        <f t="shared" si="13"/>
        <v>56.815816857440176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>
        <v>2</v>
      </c>
      <c r="E45" s="12">
        <v>2</v>
      </c>
      <c r="F45"/>
      <c r="G45"/>
      <c r="H45" s="12">
        <v>11</v>
      </c>
      <c r="I45" s="12">
        <v>8</v>
      </c>
      <c r="J45" s="9">
        <f t="shared" si="10"/>
        <v>4</v>
      </c>
      <c r="K45" s="9">
        <f t="shared" si="11"/>
        <v>19</v>
      </c>
      <c r="L45" s="9">
        <f t="shared" si="16"/>
        <v>257</v>
      </c>
      <c r="M45" s="9">
        <f t="shared" si="17"/>
        <v>312</v>
      </c>
      <c r="N45" s="5">
        <f t="shared" si="12"/>
        <v>9.860561914672216</v>
      </c>
      <c r="O45" s="11">
        <f t="shared" si="18"/>
        <v>243.94172736732565</v>
      </c>
      <c r="P45" s="5">
        <f t="shared" si="13"/>
        <v>59.20915712799169</v>
      </c>
      <c r="Q45" s="9">
        <f t="shared" si="14"/>
        <v>0</v>
      </c>
      <c r="R45" s="9">
        <f t="shared" si="15"/>
        <v>23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257</v>
      </c>
      <c r="M46" s="9">
        <f t="shared" si="17"/>
        <v>312</v>
      </c>
      <c r="N46" s="5">
        <f t="shared" si="12"/>
        <v>0</v>
      </c>
      <c r="O46" s="11">
        <f t="shared" si="18"/>
        <v>243.94172736732565</v>
      </c>
      <c r="P46" s="5">
        <f t="shared" si="13"/>
        <v>59.20915712799169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257</v>
      </c>
      <c r="M47" s="9">
        <f t="shared" si="17"/>
        <v>312</v>
      </c>
      <c r="N47" s="5">
        <f t="shared" si="12"/>
        <v>0</v>
      </c>
      <c r="O47" s="11">
        <f t="shared" si="18"/>
        <v>243.94172736732565</v>
      </c>
      <c r="P47" s="5">
        <f t="shared" si="13"/>
        <v>59.20915712799169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10</v>
      </c>
      <c r="E48">
        <v>19</v>
      </c>
      <c r="F48"/>
      <c r="G48"/>
      <c r="H48">
        <v>18</v>
      </c>
      <c r="I48">
        <v>16</v>
      </c>
      <c r="J48" s="9">
        <f t="shared" si="10"/>
        <v>29</v>
      </c>
      <c r="K48" s="9">
        <f t="shared" si="11"/>
        <v>34</v>
      </c>
      <c r="L48" s="9">
        <f t="shared" si="16"/>
        <v>286</v>
      </c>
      <c r="M48" s="9">
        <f t="shared" si="17"/>
        <v>346</v>
      </c>
      <c r="N48" s="5">
        <f t="shared" si="12"/>
        <v>27.00936524453694</v>
      </c>
      <c r="O48" s="11">
        <f t="shared" si="18"/>
        <v>270.9510926118626</v>
      </c>
      <c r="P48" s="5">
        <f t="shared" si="13"/>
        <v>65.76482830385017</v>
      </c>
      <c r="Q48" s="9">
        <f t="shared" si="14"/>
        <v>0</v>
      </c>
      <c r="R48" s="9">
        <f t="shared" si="15"/>
        <v>63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286</v>
      </c>
      <c r="M49" s="9">
        <f t="shared" si="17"/>
        <v>346</v>
      </c>
      <c r="N49" s="5">
        <f t="shared" si="12"/>
        <v>0</v>
      </c>
      <c r="O49" s="11">
        <f t="shared" si="18"/>
        <v>270.9510926118626</v>
      </c>
      <c r="P49" s="5">
        <f t="shared" si="13"/>
        <v>65.76482830385017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>
        <v>19</v>
      </c>
      <c r="E50">
        <v>8</v>
      </c>
      <c r="F50"/>
      <c r="G50"/>
      <c r="H50">
        <v>34</v>
      </c>
      <c r="I50">
        <v>17</v>
      </c>
      <c r="J50" s="9">
        <f t="shared" si="10"/>
        <v>27</v>
      </c>
      <c r="K50" s="9">
        <f t="shared" si="11"/>
        <v>51</v>
      </c>
      <c r="L50" s="9">
        <f t="shared" si="16"/>
        <v>313</v>
      </c>
      <c r="M50" s="9">
        <f t="shared" si="17"/>
        <v>397</v>
      </c>
      <c r="N50" s="5">
        <f t="shared" si="12"/>
        <v>33.44016649323621</v>
      </c>
      <c r="O50" s="11">
        <f t="shared" si="18"/>
        <v>304.3912591050988</v>
      </c>
      <c r="P50" s="5">
        <f t="shared" si="13"/>
        <v>73.88137356919877</v>
      </c>
      <c r="Q50" s="9">
        <f t="shared" si="14"/>
        <v>0</v>
      </c>
      <c r="R50" s="9">
        <f t="shared" si="15"/>
        <v>78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313</v>
      </c>
      <c r="M51" s="9">
        <f t="shared" si="17"/>
        <v>397</v>
      </c>
      <c r="N51" s="5">
        <f t="shared" si="12"/>
        <v>0</v>
      </c>
      <c r="O51" s="11">
        <f t="shared" si="18"/>
        <v>304.3912591050988</v>
      </c>
      <c r="P51" s="5">
        <f t="shared" si="13"/>
        <v>73.88137356919877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7</v>
      </c>
      <c r="E52" s="12">
        <v>6</v>
      </c>
      <c r="F52" s="12"/>
      <c r="G52"/>
      <c r="H52" s="12">
        <v>13</v>
      </c>
      <c r="I52" s="12">
        <v>5</v>
      </c>
      <c r="J52" s="9">
        <f t="shared" si="10"/>
        <v>13</v>
      </c>
      <c r="K52" s="9">
        <f t="shared" si="11"/>
        <v>18</v>
      </c>
      <c r="L52" s="9">
        <f t="shared" si="16"/>
        <v>326</v>
      </c>
      <c r="M52" s="9">
        <f t="shared" si="17"/>
        <v>415</v>
      </c>
      <c r="N52" s="5">
        <f t="shared" si="12"/>
        <v>13.29032258064516</v>
      </c>
      <c r="O52" s="11">
        <f t="shared" si="18"/>
        <v>317.681581685744</v>
      </c>
      <c r="P52" s="5">
        <f t="shared" si="13"/>
        <v>77.10718002081168</v>
      </c>
      <c r="Q52" s="9">
        <f t="shared" si="14"/>
        <v>0</v>
      </c>
      <c r="R52" s="9">
        <f t="shared" si="15"/>
        <v>31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326</v>
      </c>
      <c r="M53" s="9">
        <f t="shared" si="17"/>
        <v>415</v>
      </c>
      <c r="N53" s="5">
        <f t="shared" si="12"/>
        <v>0</v>
      </c>
      <c r="O53" s="11">
        <f t="shared" si="18"/>
        <v>317.681581685744</v>
      </c>
      <c r="P53" s="5">
        <f t="shared" si="13"/>
        <v>77.10718002081168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326</v>
      </c>
      <c r="M54" s="9">
        <f t="shared" si="17"/>
        <v>415</v>
      </c>
      <c r="N54" s="5">
        <f t="shared" si="12"/>
        <v>0</v>
      </c>
      <c r="O54" s="11">
        <f t="shared" si="18"/>
        <v>317.681581685744</v>
      </c>
      <c r="P54" s="5">
        <f t="shared" si="13"/>
        <v>77.10718002081168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>
        <v>8</v>
      </c>
      <c r="E55">
        <v>2</v>
      </c>
      <c r="F55"/>
      <c r="G55"/>
      <c r="H55">
        <v>7</v>
      </c>
      <c r="I55">
        <v>5</v>
      </c>
      <c r="J55" s="9">
        <f t="shared" si="10"/>
        <v>10</v>
      </c>
      <c r="K55" s="9">
        <f t="shared" si="11"/>
        <v>12</v>
      </c>
      <c r="L55" s="9">
        <f t="shared" si="16"/>
        <v>336</v>
      </c>
      <c r="M55" s="9">
        <f t="shared" si="17"/>
        <v>427</v>
      </c>
      <c r="N55" s="5">
        <f t="shared" si="12"/>
        <v>9.431841831425597</v>
      </c>
      <c r="O55" s="11">
        <f t="shared" si="18"/>
        <v>327.11342351716957</v>
      </c>
      <c r="P55" s="5">
        <f t="shared" si="13"/>
        <v>79.39646201873052</v>
      </c>
      <c r="Q55" s="9">
        <f t="shared" si="14"/>
        <v>0</v>
      </c>
      <c r="R55" s="9">
        <f t="shared" si="15"/>
        <v>22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336</v>
      </c>
      <c r="M56" s="9">
        <f t="shared" si="17"/>
        <v>427</v>
      </c>
      <c r="N56" s="5">
        <f t="shared" si="12"/>
        <v>0</v>
      </c>
      <c r="O56" s="11">
        <f t="shared" si="18"/>
        <v>327.11342351716957</v>
      </c>
      <c r="P56" s="5">
        <f t="shared" si="13"/>
        <v>79.39646201873052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>
        <v>1</v>
      </c>
      <c r="D57">
        <v>7</v>
      </c>
      <c r="E57">
        <v>1</v>
      </c>
      <c r="F57"/>
      <c r="G57"/>
      <c r="H57">
        <v>19</v>
      </c>
      <c r="I57">
        <v>10</v>
      </c>
      <c r="J57" s="9">
        <f t="shared" si="10"/>
        <v>7</v>
      </c>
      <c r="K57" s="9">
        <f t="shared" si="11"/>
        <v>29</v>
      </c>
      <c r="L57" s="9">
        <f t="shared" si="16"/>
        <v>343</v>
      </c>
      <c r="M57" s="9">
        <f t="shared" si="17"/>
        <v>456</v>
      </c>
      <c r="N57" s="5">
        <f t="shared" si="12"/>
        <v>15.433922996878252</v>
      </c>
      <c r="O57" s="11">
        <f t="shared" si="18"/>
        <v>342.54734651404783</v>
      </c>
      <c r="P57" s="5">
        <f t="shared" si="13"/>
        <v>83.14255983350678</v>
      </c>
      <c r="Q57" s="9">
        <f t="shared" si="14"/>
        <v>1</v>
      </c>
      <c r="R57" s="9">
        <f t="shared" si="15"/>
        <v>37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343</v>
      </c>
      <c r="M58" s="9">
        <f t="shared" si="17"/>
        <v>456</v>
      </c>
      <c r="N58" s="5">
        <f t="shared" si="12"/>
        <v>0</v>
      </c>
      <c r="O58" s="11">
        <f t="shared" si="18"/>
        <v>342.54734651404783</v>
      </c>
      <c r="P58" s="5">
        <f t="shared" si="13"/>
        <v>83.14255983350678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>
        <v>4</v>
      </c>
      <c r="E59">
        <v>1</v>
      </c>
      <c r="F59"/>
      <c r="G59"/>
      <c r="H59">
        <v>1</v>
      </c>
      <c r="I59">
        <v>1</v>
      </c>
      <c r="J59" s="9">
        <f t="shared" si="10"/>
        <v>5</v>
      </c>
      <c r="K59" s="9">
        <f t="shared" si="11"/>
        <v>2</v>
      </c>
      <c r="L59" s="9">
        <f t="shared" si="16"/>
        <v>348</v>
      </c>
      <c r="M59" s="9">
        <f t="shared" si="17"/>
        <v>458</v>
      </c>
      <c r="N59" s="5">
        <f t="shared" si="12"/>
        <v>3.0010405827263265</v>
      </c>
      <c r="O59" s="11">
        <f t="shared" si="18"/>
        <v>345.54838709677415</v>
      </c>
      <c r="P59" s="5">
        <f t="shared" si="13"/>
        <v>83.87096774193552</v>
      </c>
      <c r="Q59" s="9">
        <f t="shared" si="14"/>
        <v>0</v>
      </c>
      <c r="R59" s="9">
        <f t="shared" si="15"/>
        <v>7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348</v>
      </c>
      <c r="M60" s="9">
        <f t="shared" si="17"/>
        <v>458</v>
      </c>
      <c r="N60" s="5">
        <f t="shared" si="12"/>
        <v>0</v>
      </c>
      <c r="O60" s="11">
        <f t="shared" si="18"/>
        <v>345.54838709677415</v>
      </c>
      <c r="P60" s="5">
        <f t="shared" si="13"/>
        <v>83.87096774193552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348</v>
      </c>
      <c r="M61" s="9">
        <f t="shared" si="17"/>
        <v>458</v>
      </c>
      <c r="N61" s="5">
        <f t="shared" si="12"/>
        <v>0</v>
      </c>
      <c r="O61" s="11">
        <f t="shared" si="18"/>
        <v>345.54838709677415</v>
      </c>
      <c r="P61" s="5">
        <f t="shared" si="13"/>
        <v>83.87096774193552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15</v>
      </c>
      <c r="E62">
        <v>5</v>
      </c>
      <c r="F62"/>
      <c r="G62"/>
      <c r="H62">
        <v>13</v>
      </c>
      <c r="I62">
        <v>7</v>
      </c>
      <c r="J62" s="9">
        <f t="shared" si="10"/>
        <v>20</v>
      </c>
      <c r="K62" s="9">
        <f t="shared" si="11"/>
        <v>20</v>
      </c>
      <c r="L62" s="9">
        <f t="shared" si="16"/>
        <v>368</v>
      </c>
      <c r="M62" s="9">
        <f t="shared" si="17"/>
        <v>478</v>
      </c>
      <c r="N62" s="5">
        <f t="shared" si="12"/>
        <v>17.148803329864723</v>
      </c>
      <c r="O62" s="11">
        <f t="shared" si="18"/>
        <v>362.6971904266389</v>
      </c>
      <c r="P62" s="5">
        <f t="shared" si="13"/>
        <v>88.03329864724249</v>
      </c>
      <c r="Q62" s="9">
        <f t="shared" si="14"/>
        <v>0</v>
      </c>
      <c r="R62" s="9">
        <f t="shared" si="15"/>
        <v>40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368</v>
      </c>
      <c r="M63" s="9">
        <f t="shared" si="17"/>
        <v>478</v>
      </c>
      <c r="N63" s="5">
        <f t="shared" si="12"/>
        <v>0</v>
      </c>
      <c r="O63" s="11">
        <f t="shared" si="18"/>
        <v>362.6971904266389</v>
      </c>
      <c r="P63" s="5">
        <f t="shared" si="13"/>
        <v>88.03329864724249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>
        <v>7</v>
      </c>
      <c r="E64"/>
      <c r="F64"/>
      <c r="G64"/>
      <c r="H64">
        <v>9</v>
      </c>
      <c r="I64">
        <v>4</v>
      </c>
      <c r="J64" s="9">
        <f t="shared" si="10"/>
        <v>7</v>
      </c>
      <c r="K64" s="9">
        <f t="shared" si="11"/>
        <v>13</v>
      </c>
      <c r="L64" s="9">
        <f t="shared" si="16"/>
        <v>375</v>
      </c>
      <c r="M64" s="9">
        <f t="shared" si="17"/>
        <v>491</v>
      </c>
      <c r="N64" s="5">
        <f t="shared" si="12"/>
        <v>8.574401664932362</v>
      </c>
      <c r="O64" s="11">
        <f t="shared" si="18"/>
        <v>371.2715920915712</v>
      </c>
      <c r="P64" s="5">
        <f t="shared" si="13"/>
        <v>90.11446409989597</v>
      </c>
      <c r="Q64" s="9">
        <f t="shared" si="14"/>
        <v>0</v>
      </c>
      <c r="R64" s="9">
        <f t="shared" si="15"/>
        <v>20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375</v>
      </c>
      <c r="M65" s="9">
        <f t="shared" si="17"/>
        <v>491</v>
      </c>
      <c r="N65" s="5">
        <f t="shared" si="12"/>
        <v>0</v>
      </c>
      <c r="O65" s="11">
        <f t="shared" si="18"/>
        <v>371.2715920915712</v>
      </c>
      <c r="P65" s="5">
        <f t="shared" si="13"/>
        <v>90.11446409989597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5</v>
      </c>
      <c r="E66" s="12"/>
      <c r="F66"/>
      <c r="G66" s="12"/>
      <c r="H66" s="12">
        <v>8</v>
      </c>
      <c r="I66" s="12">
        <v>2</v>
      </c>
      <c r="J66" s="9">
        <f t="shared" si="10"/>
        <v>5</v>
      </c>
      <c r="K66" s="9">
        <f t="shared" si="11"/>
        <v>10</v>
      </c>
      <c r="L66" s="9">
        <f t="shared" si="16"/>
        <v>380</v>
      </c>
      <c r="M66" s="9">
        <f t="shared" si="17"/>
        <v>501</v>
      </c>
      <c r="N66" s="5">
        <f t="shared" si="12"/>
        <v>6.430801248699272</v>
      </c>
      <c r="O66" s="11">
        <f t="shared" si="18"/>
        <v>377.7023933402705</v>
      </c>
      <c r="P66" s="5">
        <f t="shared" si="13"/>
        <v>91.67533818938608</v>
      </c>
      <c r="Q66" s="9">
        <f t="shared" si="14"/>
        <v>0</v>
      </c>
      <c r="R66" s="9">
        <f t="shared" si="15"/>
        <v>15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380</v>
      </c>
      <c r="M67" s="9">
        <f t="shared" si="17"/>
        <v>501</v>
      </c>
      <c r="N67" s="5">
        <f t="shared" si="12"/>
        <v>0</v>
      </c>
      <c r="O67" s="11">
        <f t="shared" si="18"/>
        <v>377.7023933402705</v>
      </c>
      <c r="P67" s="5">
        <f t="shared" si="13"/>
        <v>91.67533818938608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380</v>
      </c>
      <c r="M68" s="9">
        <f t="shared" si="17"/>
        <v>501</v>
      </c>
      <c r="N68" s="5">
        <f aca="true" t="shared" si="21" ref="N68:N101">(+J68+K68)*($J$103/($J$103+$K$103))</f>
        <v>0</v>
      </c>
      <c r="O68" s="11">
        <f t="shared" si="18"/>
        <v>377.7023933402705</v>
      </c>
      <c r="P68" s="5">
        <f aca="true" t="shared" si="22" ref="P68:P99">O68*100/$N$103</f>
        <v>91.67533818938608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380</v>
      </c>
      <c r="M69" s="9">
        <f aca="true" t="shared" si="26" ref="M69:M101">M68+K69</f>
        <v>501</v>
      </c>
      <c r="N69" s="5">
        <f t="shared" si="21"/>
        <v>0</v>
      </c>
      <c r="O69" s="11">
        <f aca="true" t="shared" si="27" ref="O69:O100">O68+N69</f>
        <v>377.7023933402705</v>
      </c>
      <c r="P69" s="5">
        <f t="shared" si="22"/>
        <v>91.67533818938608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>
        <v>2</v>
      </c>
      <c r="D70" s="12">
        <v>4</v>
      </c>
      <c r="E70" s="12">
        <v>1</v>
      </c>
      <c r="F70" s="12"/>
      <c r="G70">
        <v>1</v>
      </c>
      <c r="H70" s="12">
        <v>8</v>
      </c>
      <c r="I70" s="12">
        <v>4</v>
      </c>
      <c r="J70" s="9">
        <f t="shared" si="19"/>
        <v>3</v>
      </c>
      <c r="K70" s="9">
        <f t="shared" si="20"/>
        <v>11</v>
      </c>
      <c r="L70" s="9">
        <f t="shared" si="25"/>
        <v>383</v>
      </c>
      <c r="M70" s="9">
        <f t="shared" si="26"/>
        <v>512</v>
      </c>
      <c r="N70" s="5">
        <f t="shared" si="21"/>
        <v>6.002081165452653</v>
      </c>
      <c r="O70" s="11">
        <f t="shared" si="27"/>
        <v>383.7044745057231</v>
      </c>
      <c r="P70" s="5">
        <f t="shared" si="22"/>
        <v>93.13215400624351</v>
      </c>
      <c r="Q70" s="9">
        <f t="shared" si="23"/>
        <v>3</v>
      </c>
      <c r="R70" s="9">
        <f t="shared" si="24"/>
        <v>17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383</v>
      </c>
      <c r="M71" s="9">
        <f t="shared" si="26"/>
        <v>512</v>
      </c>
      <c r="N71" s="5">
        <f t="shared" si="21"/>
        <v>0</v>
      </c>
      <c r="O71" s="11">
        <f t="shared" si="27"/>
        <v>383.7044745057231</v>
      </c>
      <c r="P71" s="5">
        <f t="shared" si="22"/>
        <v>93.13215400624351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383</v>
      </c>
      <c r="M72" s="9">
        <f t="shared" si="26"/>
        <v>512</v>
      </c>
      <c r="N72" s="5">
        <f t="shared" si="21"/>
        <v>0</v>
      </c>
      <c r="O72" s="11">
        <f t="shared" si="27"/>
        <v>383.7044745057231</v>
      </c>
      <c r="P72" s="5">
        <f t="shared" si="22"/>
        <v>93.13215400624351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2</v>
      </c>
      <c r="E73" s="12">
        <v>1</v>
      </c>
      <c r="F73"/>
      <c r="G73"/>
      <c r="H73">
        <v>1</v>
      </c>
      <c r="I73" s="12">
        <v>1</v>
      </c>
      <c r="J73" s="9">
        <f t="shared" si="19"/>
        <v>3</v>
      </c>
      <c r="K73" s="9">
        <f t="shared" si="20"/>
        <v>2</v>
      </c>
      <c r="L73" s="9">
        <f t="shared" si="25"/>
        <v>386</v>
      </c>
      <c r="M73" s="9">
        <f t="shared" si="26"/>
        <v>514</v>
      </c>
      <c r="N73" s="5">
        <f t="shared" si="21"/>
        <v>2.1436004162330904</v>
      </c>
      <c r="O73" s="11">
        <f t="shared" si="27"/>
        <v>385.8480749219562</v>
      </c>
      <c r="P73" s="5">
        <f t="shared" si="22"/>
        <v>93.65244536940689</v>
      </c>
      <c r="Q73" s="9">
        <f t="shared" si="23"/>
        <v>0</v>
      </c>
      <c r="R73" s="9">
        <f t="shared" si="24"/>
        <v>5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386</v>
      </c>
      <c r="M74" s="9">
        <f t="shared" si="26"/>
        <v>514</v>
      </c>
      <c r="N74" s="5">
        <f t="shared" si="21"/>
        <v>0</v>
      </c>
      <c r="O74" s="11">
        <f t="shared" si="27"/>
        <v>385.8480749219562</v>
      </c>
      <c r="P74" s="5">
        <f t="shared" si="22"/>
        <v>93.65244536940689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386</v>
      </c>
      <c r="M75" s="9">
        <f t="shared" si="26"/>
        <v>514</v>
      </c>
      <c r="N75" s="5">
        <f t="shared" si="21"/>
        <v>0</v>
      </c>
      <c r="O75" s="11">
        <f t="shared" si="27"/>
        <v>385.8480749219562</v>
      </c>
      <c r="P75" s="5">
        <f t="shared" si="22"/>
        <v>93.65244536940689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>
        <v>3</v>
      </c>
      <c r="E76">
        <v>4</v>
      </c>
      <c r="F76"/>
      <c r="G76"/>
      <c r="H76">
        <v>8</v>
      </c>
      <c r="I76">
        <v>5</v>
      </c>
      <c r="J76" s="9">
        <f t="shared" si="19"/>
        <v>7</v>
      </c>
      <c r="K76" s="9">
        <f t="shared" si="20"/>
        <v>13</v>
      </c>
      <c r="L76" s="9">
        <f t="shared" si="25"/>
        <v>393</v>
      </c>
      <c r="M76" s="9">
        <f t="shared" si="26"/>
        <v>527</v>
      </c>
      <c r="N76" s="5">
        <f t="shared" si="21"/>
        <v>8.574401664932362</v>
      </c>
      <c r="O76" s="11">
        <f t="shared" si="27"/>
        <v>394.42247658688854</v>
      </c>
      <c r="P76" s="5">
        <f t="shared" si="22"/>
        <v>95.73361082206036</v>
      </c>
      <c r="Q76" s="9">
        <f t="shared" si="23"/>
        <v>0</v>
      </c>
      <c r="R76" s="9">
        <f t="shared" si="24"/>
        <v>20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393</v>
      </c>
      <c r="M77" s="9">
        <f t="shared" si="26"/>
        <v>527</v>
      </c>
      <c r="N77" s="5">
        <f t="shared" si="21"/>
        <v>0</v>
      </c>
      <c r="O77" s="11">
        <f t="shared" si="27"/>
        <v>394.42247658688854</v>
      </c>
      <c r="P77" s="5">
        <f t="shared" si="22"/>
        <v>95.73361082206036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>
        <v>2</v>
      </c>
      <c r="E78">
        <v>5</v>
      </c>
      <c r="F78"/>
      <c r="G78" s="12"/>
      <c r="H78" s="12">
        <v>3</v>
      </c>
      <c r="I78"/>
      <c r="J78" s="9">
        <f t="shared" si="19"/>
        <v>7</v>
      </c>
      <c r="K78" s="9">
        <f t="shared" si="20"/>
        <v>3</v>
      </c>
      <c r="L78" s="9">
        <f t="shared" si="25"/>
        <v>400</v>
      </c>
      <c r="M78" s="9">
        <f t="shared" si="26"/>
        <v>530</v>
      </c>
      <c r="N78" s="5">
        <f t="shared" si="21"/>
        <v>4.287200832466181</v>
      </c>
      <c r="O78" s="11">
        <f t="shared" si="27"/>
        <v>398.7096774193547</v>
      </c>
      <c r="P78" s="5">
        <f t="shared" si="22"/>
        <v>96.7741935483871</v>
      </c>
      <c r="Q78" s="9">
        <f t="shared" si="23"/>
        <v>0</v>
      </c>
      <c r="R78" s="9">
        <f t="shared" si="24"/>
        <v>10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400</v>
      </c>
      <c r="M79" s="9">
        <f t="shared" si="26"/>
        <v>530</v>
      </c>
      <c r="N79" s="5">
        <f t="shared" si="21"/>
        <v>0</v>
      </c>
      <c r="O79" s="11">
        <f t="shared" si="27"/>
        <v>398.7096774193547</v>
      </c>
      <c r="P79" s="5">
        <f t="shared" si="22"/>
        <v>96.7741935483871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>
        <v>1</v>
      </c>
      <c r="D80"/>
      <c r="E80"/>
      <c r="F80"/>
      <c r="G80"/>
      <c r="H80">
        <v>2</v>
      </c>
      <c r="I80"/>
      <c r="J80" s="9">
        <f t="shared" si="19"/>
        <v>-1</v>
      </c>
      <c r="K80" s="9">
        <f t="shared" si="20"/>
        <v>2</v>
      </c>
      <c r="L80" s="9">
        <f t="shared" si="25"/>
        <v>399</v>
      </c>
      <c r="M80" s="9">
        <f t="shared" si="26"/>
        <v>532</v>
      </c>
      <c r="N80" s="5">
        <f t="shared" si="21"/>
        <v>0.4287200832466181</v>
      </c>
      <c r="O80" s="11">
        <f t="shared" si="27"/>
        <v>399.1383975026013</v>
      </c>
      <c r="P80" s="5">
        <f t="shared" si="22"/>
        <v>96.87825182101977</v>
      </c>
      <c r="Q80" s="9">
        <f t="shared" si="23"/>
        <v>1</v>
      </c>
      <c r="R80" s="9">
        <f t="shared" si="24"/>
        <v>2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399</v>
      </c>
      <c r="M81" s="9">
        <f t="shared" si="26"/>
        <v>532</v>
      </c>
      <c r="N81" s="5">
        <f t="shared" si="21"/>
        <v>0</v>
      </c>
      <c r="O81" s="11">
        <f t="shared" si="27"/>
        <v>399.1383975026013</v>
      </c>
      <c r="P81" s="5">
        <f t="shared" si="22"/>
        <v>96.87825182101977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399</v>
      </c>
      <c r="M82" s="9">
        <f t="shared" si="26"/>
        <v>532</v>
      </c>
      <c r="N82" s="5">
        <f t="shared" si="21"/>
        <v>0</v>
      </c>
      <c r="O82" s="11">
        <f t="shared" si="27"/>
        <v>399.1383975026013</v>
      </c>
      <c r="P82" s="5">
        <f t="shared" si="22"/>
        <v>96.87825182101977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>
        <v>7</v>
      </c>
      <c r="E83"/>
      <c r="F83"/>
      <c r="G83"/>
      <c r="H83"/>
      <c r="I83">
        <v>2</v>
      </c>
      <c r="J83" s="9">
        <f t="shared" si="19"/>
        <v>7</v>
      </c>
      <c r="K83" s="9">
        <f t="shared" si="20"/>
        <v>2</v>
      </c>
      <c r="L83" s="9">
        <f t="shared" si="25"/>
        <v>406</v>
      </c>
      <c r="M83" s="9">
        <f t="shared" si="26"/>
        <v>534</v>
      </c>
      <c r="N83" s="5">
        <f t="shared" si="21"/>
        <v>3.858480749219563</v>
      </c>
      <c r="O83" s="11">
        <f t="shared" si="27"/>
        <v>402.9968782518209</v>
      </c>
      <c r="P83" s="5">
        <f t="shared" si="22"/>
        <v>97.81477627471385</v>
      </c>
      <c r="Q83" s="9">
        <f t="shared" si="23"/>
        <v>0</v>
      </c>
      <c r="R83" s="9">
        <f t="shared" si="24"/>
        <v>9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406</v>
      </c>
      <c r="M84" s="9">
        <f t="shared" si="26"/>
        <v>534</v>
      </c>
      <c r="N84" s="5">
        <f t="shared" si="21"/>
        <v>0</v>
      </c>
      <c r="O84" s="11">
        <f t="shared" si="27"/>
        <v>402.9968782518209</v>
      </c>
      <c r="P84" s="5">
        <f t="shared" si="22"/>
        <v>97.81477627471385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406</v>
      </c>
      <c r="M85" s="9">
        <f t="shared" si="26"/>
        <v>534</v>
      </c>
      <c r="N85" s="5">
        <f t="shared" si="21"/>
        <v>0</v>
      </c>
      <c r="O85" s="11">
        <f t="shared" si="27"/>
        <v>402.9968782518209</v>
      </c>
      <c r="P85" s="5">
        <f t="shared" si="22"/>
        <v>97.81477627471385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406</v>
      </c>
      <c r="M86" s="9">
        <f t="shared" si="26"/>
        <v>534</v>
      </c>
      <c r="N86" s="5">
        <f t="shared" si="21"/>
        <v>0</v>
      </c>
      <c r="O86" s="11">
        <f t="shared" si="27"/>
        <v>402.9968782518209</v>
      </c>
      <c r="P86" s="5">
        <f t="shared" si="22"/>
        <v>97.81477627471385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6</v>
      </c>
      <c r="E87" s="12"/>
      <c r="F87" s="12"/>
      <c r="G87" s="12">
        <v>1</v>
      </c>
      <c r="H87" s="12">
        <v>7</v>
      </c>
      <c r="I87" s="12">
        <v>3</v>
      </c>
      <c r="J87" s="9">
        <f t="shared" si="19"/>
        <v>6</v>
      </c>
      <c r="K87" s="9">
        <f t="shared" si="20"/>
        <v>9</v>
      </c>
      <c r="L87" s="9">
        <f t="shared" si="25"/>
        <v>412</v>
      </c>
      <c r="M87" s="9">
        <f t="shared" si="26"/>
        <v>543</v>
      </c>
      <c r="N87" s="5">
        <f t="shared" si="21"/>
        <v>6.430801248699272</v>
      </c>
      <c r="O87" s="11">
        <f t="shared" si="27"/>
        <v>409.4276795005201</v>
      </c>
      <c r="P87" s="5">
        <f t="shared" si="22"/>
        <v>99.37565036420395</v>
      </c>
      <c r="Q87" s="9">
        <f t="shared" si="23"/>
        <v>1</v>
      </c>
      <c r="R87" s="9">
        <f t="shared" si="24"/>
        <v>16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412</v>
      </c>
      <c r="M88" s="9">
        <f t="shared" si="26"/>
        <v>543</v>
      </c>
      <c r="N88" s="5">
        <f t="shared" si="21"/>
        <v>0</v>
      </c>
      <c r="O88" s="11">
        <f t="shared" si="27"/>
        <v>409.4276795005201</v>
      </c>
      <c r="P88" s="5">
        <f t="shared" si="22"/>
        <v>99.37565036420395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412</v>
      </c>
      <c r="M89" s="9">
        <f t="shared" si="26"/>
        <v>543</v>
      </c>
      <c r="N89" s="5">
        <f t="shared" si="21"/>
        <v>0</v>
      </c>
      <c r="O89" s="11">
        <f t="shared" si="27"/>
        <v>409.4276795005201</v>
      </c>
      <c r="P89" s="5">
        <f t="shared" si="22"/>
        <v>99.37565036420395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412</v>
      </c>
      <c r="M90" s="9">
        <f t="shared" si="26"/>
        <v>543</v>
      </c>
      <c r="N90" s="5">
        <f t="shared" si="21"/>
        <v>0</v>
      </c>
      <c r="O90" s="11">
        <f t="shared" si="27"/>
        <v>409.4276795005201</v>
      </c>
      <c r="P90" s="5">
        <f t="shared" si="22"/>
        <v>99.37565036420395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>
        <v>2</v>
      </c>
      <c r="I91">
        <v>2</v>
      </c>
      <c r="J91" s="9">
        <f t="shared" si="19"/>
        <v>0</v>
      </c>
      <c r="K91" s="9">
        <f t="shared" si="20"/>
        <v>4</v>
      </c>
      <c r="L91" s="9">
        <f t="shared" si="25"/>
        <v>412</v>
      </c>
      <c r="M91" s="9">
        <f t="shared" si="26"/>
        <v>547</v>
      </c>
      <c r="N91" s="5">
        <f t="shared" si="21"/>
        <v>1.7148803329864724</v>
      </c>
      <c r="O91" s="11">
        <f t="shared" si="27"/>
        <v>411.1425598335066</v>
      </c>
      <c r="P91" s="5">
        <f t="shared" si="22"/>
        <v>99.79188345473466</v>
      </c>
      <c r="Q91" s="9">
        <f t="shared" si="23"/>
        <v>0</v>
      </c>
      <c r="R91" s="9">
        <f t="shared" si="24"/>
        <v>4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412</v>
      </c>
      <c r="M92" s="9">
        <f t="shared" si="26"/>
        <v>547</v>
      </c>
      <c r="N92" s="5">
        <f t="shared" si="21"/>
        <v>0</v>
      </c>
      <c r="O92" s="11">
        <f t="shared" si="27"/>
        <v>411.1425598335066</v>
      </c>
      <c r="P92" s="5">
        <f t="shared" si="22"/>
        <v>99.79188345473466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412</v>
      </c>
      <c r="M93" s="9">
        <f t="shared" si="26"/>
        <v>547</v>
      </c>
      <c r="N93" s="5">
        <f t="shared" si="21"/>
        <v>0</v>
      </c>
      <c r="O93" s="11">
        <f t="shared" si="27"/>
        <v>411.1425598335066</v>
      </c>
      <c r="P93" s="5">
        <f t="shared" si="22"/>
        <v>99.79188345473466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>
        <v>2</v>
      </c>
      <c r="J94" s="9">
        <f t="shared" si="19"/>
        <v>0</v>
      </c>
      <c r="K94" s="9">
        <f t="shared" si="20"/>
        <v>2</v>
      </c>
      <c r="L94" s="9">
        <f t="shared" si="25"/>
        <v>412</v>
      </c>
      <c r="M94" s="9">
        <f t="shared" si="26"/>
        <v>549</v>
      </c>
      <c r="N94" s="5">
        <f t="shared" si="21"/>
        <v>0.8574401664932362</v>
      </c>
      <c r="O94" s="11">
        <f t="shared" si="27"/>
        <v>411.99999999999983</v>
      </c>
      <c r="P94" s="5">
        <f t="shared" si="22"/>
        <v>100</v>
      </c>
      <c r="Q94" s="9">
        <f t="shared" si="23"/>
        <v>0</v>
      </c>
      <c r="R94" s="9">
        <f t="shared" si="24"/>
        <v>2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412</v>
      </c>
      <c r="M95" s="9">
        <f t="shared" si="26"/>
        <v>549</v>
      </c>
      <c r="N95" s="5">
        <f t="shared" si="21"/>
        <v>0</v>
      </c>
      <c r="O95" s="11">
        <f t="shared" si="27"/>
        <v>411.99999999999983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412</v>
      </c>
      <c r="M96" s="9">
        <f t="shared" si="26"/>
        <v>549</v>
      </c>
      <c r="N96" s="5">
        <f t="shared" si="21"/>
        <v>0</v>
      </c>
      <c r="O96" s="11">
        <f t="shared" si="27"/>
        <v>411.99999999999983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412</v>
      </c>
      <c r="M97" s="9">
        <f t="shared" si="26"/>
        <v>549</v>
      </c>
      <c r="N97" s="5">
        <f t="shared" si="21"/>
        <v>0</v>
      </c>
      <c r="O97" s="11">
        <f t="shared" si="27"/>
        <v>411.99999999999983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412</v>
      </c>
      <c r="M98" s="9">
        <f t="shared" si="26"/>
        <v>549</v>
      </c>
      <c r="N98" s="5">
        <f t="shared" si="21"/>
        <v>0</v>
      </c>
      <c r="O98" s="11">
        <f t="shared" si="27"/>
        <v>411.99999999999983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412</v>
      </c>
      <c r="M99" s="9">
        <f t="shared" si="26"/>
        <v>549</v>
      </c>
      <c r="N99" s="5">
        <f t="shared" si="21"/>
        <v>0</v>
      </c>
      <c r="O99" s="11">
        <f t="shared" si="27"/>
        <v>411.99999999999983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412</v>
      </c>
      <c r="M100" s="9">
        <f t="shared" si="26"/>
        <v>549</v>
      </c>
      <c r="N100" s="5">
        <f t="shared" si="21"/>
        <v>0</v>
      </c>
      <c r="O100" s="11">
        <f t="shared" si="27"/>
        <v>411.99999999999983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412</v>
      </c>
      <c r="M101" s="9">
        <f t="shared" si="26"/>
        <v>549</v>
      </c>
      <c r="N101" s="5">
        <f t="shared" si="21"/>
        <v>0</v>
      </c>
      <c r="O101" s="11">
        <f>O100+N101</f>
        <v>411.99999999999983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8" ref="B103:K103">SUM(B4:B101)</f>
        <v>0</v>
      </c>
      <c r="C103" s="9">
        <f t="shared" si="28"/>
        <v>5</v>
      </c>
      <c r="D103" s="9">
        <f t="shared" si="28"/>
        <v>262</v>
      </c>
      <c r="E103" s="9">
        <f t="shared" si="28"/>
        <v>155</v>
      </c>
      <c r="F103" s="9">
        <f t="shared" si="28"/>
        <v>2</v>
      </c>
      <c r="G103" s="9">
        <f t="shared" si="28"/>
        <v>5</v>
      </c>
      <c r="H103" s="9">
        <f t="shared" si="28"/>
        <v>305</v>
      </c>
      <c r="I103" s="9">
        <f t="shared" si="28"/>
        <v>251</v>
      </c>
      <c r="J103" s="9">
        <f t="shared" si="28"/>
        <v>412</v>
      </c>
      <c r="K103" s="9">
        <f t="shared" si="28"/>
        <v>549</v>
      </c>
      <c r="N103" s="5">
        <f>SUM(N4:N101)</f>
        <v>411.99999999999983</v>
      </c>
      <c r="Q103" s="11">
        <f>SUM(Q4:Q101)</f>
        <v>12</v>
      </c>
      <c r="R103" s="11">
        <f>SUM(R4:R101)</f>
        <v>973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S1">
      <selection activeCell="I102" sqref="I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3" width="4.796875" style="1" customWidth="1"/>
    <col min="14" max="14" width="4.5976562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898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878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10.824601366742597</v>
      </c>
      <c r="AA4" s="5">
        <f aca="true" t="shared" si="6" ref="AA4:AA17">Z4*100/$Z$18</f>
        <v>2.505694760820046</v>
      </c>
      <c r="AB4" s="11">
        <f>SUM(Q4:Q10)+SUM(R4:R10)</f>
        <v>26</v>
      </c>
      <c r="AC4" s="11">
        <f>100*SUM(R4:R10)/AB4</f>
        <v>92.3076923076923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888</v>
      </c>
      <c r="W5"/>
      <c r="X5"/>
      <c r="Y5" s="1" t="s">
        <v>39</v>
      </c>
      <c r="Z5" s="11">
        <f>SUM(N11:N17)</f>
        <v>46.74259681093394</v>
      </c>
      <c r="AA5" s="5">
        <f t="shared" si="6"/>
        <v>10.82004555808656</v>
      </c>
      <c r="AB5" s="11">
        <f>SUM(Q11:Q17)+SUM(R11:R17)</f>
        <v>95</v>
      </c>
      <c r="AC5" s="11">
        <f>100*SUM(R11:R17)/AB5</f>
        <v>100</v>
      </c>
    </row>
    <row r="6" spans="1:29" ht="15">
      <c r="A6" s="1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10</v>
      </c>
      <c r="W6"/>
      <c r="X6" s="1" t="s">
        <v>41</v>
      </c>
      <c r="Z6" s="11">
        <f>SUM(N18:N24)</f>
        <v>101.84965831435079</v>
      </c>
      <c r="AA6" s="5">
        <f t="shared" si="6"/>
        <v>23.57630979498861</v>
      </c>
      <c r="AB6" s="11">
        <f>SUM(Q18:Q24)+SUM(R18:R24)</f>
        <v>209</v>
      </c>
      <c r="AC6" s="11">
        <f>100*SUM(R18:R24)/AB6</f>
        <v>99.52153110047847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98.88641425389756</v>
      </c>
      <c r="W7"/>
      <c r="Y7" s="1" t="s">
        <v>43</v>
      </c>
      <c r="Z7" s="11">
        <f>SUM(N25:N31)</f>
        <v>69.86788154897494</v>
      </c>
      <c r="AA7" s="5">
        <f t="shared" si="6"/>
        <v>16.173120728929387</v>
      </c>
      <c r="AB7" s="11">
        <f>SUM(Q25:Q31)+SUM(R25:R31)</f>
        <v>146</v>
      </c>
      <c r="AC7" s="11">
        <f>100*SUM(R25:R31)/AB7</f>
        <v>98.63013698630137</v>
      </c>
    </row>
    <row r="8" spans="1:29" ht="15">
      <c r="A8" s="17">
        <v>32751</v>
      </c>
      <c r="D8" s="1">
        <v>2</v>
      </c>
      <c r="E8" s="1">
        <v>7</v>
      </c>
      <c r="G8" s="1">
        <v>2</v>
      </c>
      <c r="H8" s="1">
        <v>2</v>
      </c>
      <c r="I8" s="1">
        <v>5</v>
      </c>
      <c r="J8" s="9">
        <f t="shared" si="0"/>
        <v>9</v>
      </c>
      <c r="K8" s="9">
        <f t="shared" si="1"/>
        <v>5</v>
      </c>
      <c r="L8" s="9">
        <f t="shared" si="7"/>
        <v>9</v>
      </c>
      <c r="M8" s="9">
        <f t="shared" si="7"/>
        <v>5</v>
      </c>
      <c r="N8" s="5">
        <f t="shared" si="2"/>
        <v>6.888382687927107</v>
      </c>
      <c r="O8" s="11">
        <f t="shared" si="8"/>
        <v>6.888382687927107</v>
      </c>
      <c r="P8" s="5">
        <f t="shared" si="3"/>
        <v>1.594533029612757</v>
      </c>
      <c r="Q8" s="9">
        <f t="shared" si="4"/>
        <v>2</v>
      </c>
      <c r="R8" s="9">
        <f t="shared" si="5"/>
        <v>16</v>
      </c>
      <c r="W8"/>
      <c r="X8" s="1" t="s">
        <v>44</v>
      </c>
      <c r="Z8" s="11">
        <f>SUM(N32:N38)</f>
        <v>90.04100227790433</v>
      </c>
      <c r="AA8" s="5">
        <f t="shared" si="6"/>
        <v>20.842824601366743</v>
      </c>
      <c r="AB8" s="11">
        <f>SUM(Q32:Q38)+SUM(R32:R38)</f>
        <v>185</v>
      </c>
      <c r="AC8" s="11">
        <f>100*SUM(R32:R38)/AB8</f>
        <v>99.45945945945945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5</v>
      </c>
      <c r="N9" s="5">
        <f t="shared" si="2"/>
        <v>0</v>
      </c>
      <c r="O9" s="11">
        <f t="shared" si="8"/>
        <v>6.888382687927107</v>
      </c>
      <c r="P9" s="5">
        <f t="shared" si="3"/>
        <v>1.594533029612757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3.9362186788154903</v>
      </c>
      <c r="AA9" s="5">
        <f t="shared" si="6"/>
        <v>0.9111617312072895</v>
      </c>
      <c r="AB9" s="11">
        <f>SUM(Q39:Q45)+SUM(R39:R45)</f>
        <v>8</v>
      </c>
      <c r="AC9" s="11">
        <f>100*SUM(R39:R45)/AB9</f>
        <v>100</v>
      </c>
    </row>
    <row r="10" spans="1:29" ht="15">
      <c r="A10" s="17">
        <v>32753</v>
      </c>
      <c r="B10" s="9"/>
      <c r="C10" s="9"/>
      <c r="D10" s="9">
        <v>4</v>
      </c>
      <c r="E10" s="9">
        <v>1</v>
      </c>
      <c r="F10" s="9"/>
      <c r="G10" s="9"/>
      <c r="H10" s="9"/>
      <c r="I10" s="9">
        <v>3</v>
      </c>
      <c r="J10" s="9">
        <f t="shared" si="0"/>
        <v>5</v>
      </c>
      <c r="K10" s="9">
        <f t="shared" si="1"/>
        <v>3</v>
      </c>
      <c r="L10" s="9">
        <f t="shared" si="7"/>
        <v>14</v>
      </c>
      <c r="M10" s="9">
        <f t="shared" si="7"/>
        <v>8</v>
      </c>
      <c r="N10" s="5">
        <f t="shared" si="2"/>
        <v>3.93621867881549</v>
      </c>
      <c r="O10" s="11">
        <f t="shared" si="8"/>
        <v>10.824601366742597</v>
      </c>
      <c r="P10" s="5">
        <f t="shared" si="3"/>
        <v>2.505694760820046</v>
      </c>
      <c r="Q10" s="9">
        <f t="shared" si="4"/>
        <v>0</v>
      </c>
      <c r="R10" s="9">
        <f t="shared" si="5"/>
        <v>8</v>
      </c>
      <c r="U10" s="8" t="s">
        <v>4</v>
      </c>
      <c r="V10" s="5">
        <f>100*(+E103/(E103+D103))</f>
        <v>37.44292237442922</v>
      </c>
      <c r="W10"/>
      <c r="X10" s="8" t="s">
        <v>47</v>
      </c>
      <c r="Z10" s="11">
        <f>SUM(N46:N52)</f>
        <v>29.029612756264235</v>
      </c>
      <c r="AA10" s="5">
        <f t="shared" si="6"/>
        <v>6.719817767653759</v>
      </c>
      <c r="AB10" s="11">
        <f>SUM(Q46:Q52)+SUM(R46:R52)</f>
        <v>59</v>
      </c>
      <c r="AC10" s="11">
        <f>100*SUM(R46:R52)/AB10</f>
        <v>100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14</v>
      </c>
      <c r="M11" s="9">
        <f t="shared" si="7"/>
        <v>8</v>
      </c>
      <c r="N11" s="5">
        <f t="shared" si="2"/>
        <v>0</v>
      </c>
      <c r="O11" s="11">
        <f t="shared" si="8"/>
        <v>10.824601366742597</v>
      </c>
      <c r="P11" s="5">
        <f t="shared" si="3"/>
        <v>2.505694760820046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57.333333333333336</v>
      </c>
      <c r="W11"/>
      <c r="Y11" s="8" t="s">
        <v>49</v>
      </c>
      <c r="Z11" s="11">
        <f>SUM(N53:N59)</f>
        <v>33.9498861047836</v>
      </c>
      <c r="AA11" s="5">
        <f t="shared" si="6"/>
        <v>7.858769931662871</v>
      </c>
      <c r="AB11" s="11">
        <f>SUM(Q53:Q59)+SUM(R53:R59)</f>
        <v>69</v>
      </c>
      <c r="AC11" s="11">
        <f>100*SUM(R53:R59)/AB11</f>
        <v>100</v>
      </c>
    </row>
    <row r="12" spans="1:29" ht="15">
      <c r="A12" s="17">
        <v>32755</v>
      </c>
      <c r="J12" s="9">
        <f t="shared" si="0"/>
        <v>0</v>
      </c>
      <c r="K12" s="9">
        <f t="shared" si="1"/>
        <v>0</v>
      </c>
      <c r="L12" s="9">
        <f t="shared" si="7"/>
        <v>14</v>
      </c>
      <c r="M12" s="9">
        <f t="shared" si="7"/>
        <v>8</v>
      </c>
      <c r="N12" s="5">
        <f t="shared" si="2"/>
        <v>0</v>
      </c>
      <c r="O12" s="11">
        <f t="shared" si="8"/>
        <v>10.824601366742597</v>
      </c>
      <c r="P12" s="5">
        <f t="shared" si="3"/>
        <v>2.505694760820046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47.52252252252252</v>
      </c>
      <c r="W12"/>
      <c r="X12" s="8" t="s">
        <v>51</v>
      </c>
      <c r="Z12" s="11">
        <f>SUM(N60:N66)</f>
        <v>20.173120728929387</v>
      </c>
      <c r="AA12" s="5">
        <f t="shared" si="6"/>
        <v>4.669703872437359</v>
      </c>
      <c r="AB12" s="11">
        <f>SUM(Q60:Q66)+SUM(R60:R66)</f>
        <v>43</v>
      </c>
      <c r="AC12" s="11">
        <f>100*SUM(R60:R66)/AB12</f>
        <v>97.67441860465117</v>
      </c>
    </row>
    <row r="13" spans="1:29" ht="15">
      <c r="A13" s="17">
        <v>32756</v>
      </c>
      <c r="D13" s="1">
        <v>5</v>
      </c>
      <c r="E13" s="1">
        <v>8</v>
      </c>
      <c r="H13" s="1">
        <v>5</v>
      </c>
      <c r="I13" s="1">
        <v>8</v>
      </c>
      <c r="J13" s="9">
        <f t="shared" si="0"/>
        <v>13</v>
      </c>
      <c r="K13" s="9">
        <f t="shared" si="1"/>
        <v>13</v>
      </c>
      <c r="L13" s="9">
        <f t="shared" si="7"/>
        <v>27</v>
      </c>
      <c r="M13" s="9">
        <f t="shared" si="7"/>
        <v>21</v>
      </c>
      <c r="N13" s="5">
        <f t="shared" si="2"/>
        <v>12.792710706150341</v>
      </c>
      <c r="O13" s="11">
        <f t="shared" si="8"/>
        <v>23.617312072892936</v>
      </c>
      <c r="P13" s="5">
        <f t="shared" si="3"/>
        <v>5.4669703872437365</v>
      </c>
      <c r="Q13" s="9">
        <f t="shared" si="4"/>
        <v>0</v>
      </c>
      <c r="R13" s="9">
        <f t="shared" si="5"/>
        <v>26</v>
      </c>
      <c r="W13"/>
      <c r="Y13" s="8" t="s">
        <v>52</v>
      </c>
      <c r="Z13" s="11">
        <f>SUM(N67:N73)</f>
        <v>11.316628701594533</v>
      </c>
      <c r="AA13" s="5">
        <f t="shared" si="6"/>
        <v>2.6195899772209574</v>
      </c>
      <c r="AB13" s="11">
        <f>SUM(Q67:Q73)+SUM(R67:R73)</f>
        <v>23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27</v>
      </c>
      <c r="M14" s="9">
        <f t="shared" si="7"/>
        <v>21</v>
      </c>
      <c r="N14" s="5">
        <f t="shared" si="2"/>
        <v>0</v>
      </c>
      <c r="O14" s="11">
        <f t="shared" si="8"/>
        <v>23.617312072892936</v>
      </c>
      <c r="P14" s="5">
        <f t="shared" si="3"/>
        <v>5.4669703872437365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8.856492027334852</v>
      </c>
      <c r="AA14" s="5">
        <f t="shared" si="6"/>
        <v>2.0501138952164015</v>
      </c>
      <c r="AB14" s="11">
        <f>SUM(Q74:Q80)+SUM(R74:R80)</f>
        <v>18</v>
      </c>
      <c r="AC14" s="11">
        <f>100*SUM(R74:R80)/AB14</f>
        <v>100</v>
      </c>
    </row>
    <row r="15" spans="1:29" ht="15">
      <c r="A15" s="17">
        <v>32758</v>
      </c>
      <c r="D15" s="9">
        <v>6</v>
      </c>
      <c r="E15" s="9">
        <v>5</v>
      </c>
      <c r="H15" s="9">
        <v>3</v>
      </c>
      <c r="I15" s="9">
        <v>8</v>
      </c>
      <c r="J15" s="9">
        <f t="shared" si="0"/>
        <v>11</v>
      </c>
      <c r="K15" s="9">
        <f t="shared" si="1"/>
        <v>11</v>
      </c>
      <c r="L15" s="9">
        <f t="shared" si="7"/>
        <v>38</v>
      </c>
      <c r="M15" s="9">
        <f t="shared" si="7"/>
        <v>32</v>
      </c>
      <c r="N15" s="5">
        <f t="shared" si="2"/>
        <v>10.824601366742597</v>
      </c>
      <c r="O15" s="11">
        <f t="shared" si="8"/>
        <v>34.441913439635535</v>
      </c>
      <c r="P15" s="5">
        <f t="shared" si="3"/>
        <v>7.972665148063784</v>
      </c>
      <c r="Q15" s="9">
        <f t="shared" si="4"/>
        <v>0</v>
      </c>
      <c r="R15" s="9">
        <f t="shared" si="5"/>
        <v>22</v>
      </c>
      <c r="T15" s="8"/>
      <c r="W15"/>
      <c r="Y15" s="8" t="s">
        <v>54</v>
      </c>
      <c r="Z15" s="11">
        <f>SUM(N81:N87)</f>
        <v>3.4441913439635536</v>
      </c>
      <c r="AA15" s="5">
        <f t="shared" si="6"/>
        <v>0.7972665148063783</v>
      </c>
      <c r="AB15" s="11">
        <f>SUM(Q81:Q87)+SUM(R81:R87)</f>
        <v>11</v>
      </c>
      <c r="AC15" s="11">
        <f>100*SUM(R81:R87)/AB15</f>
        <v>81.81818181818181</v>
      </c>
    </row>
    <row r="16" spans="1:29" ht="12.75">
      <c r="A16" s="17">
        <v>32759</v>
      </c>
      <c r="J16" s="9">
        <f t="shared" si="0"/>
        <v>0</v>
      </c>
      <c r="K16" s="9">
        <f t="shared" si="1"/>
        <v>0</v>
      </c>
      <c r="L16" s="9">
        <f t="shared" si="7"/>
        <v>38</v>
      </c>
      <c r="M16" s="9">
        <f t="shared" si="7"/>
        <v>32</v>
      </c>
      <c r="N16" s="5">
        <f t="shared" si="2"/>
        <v>0</v>
      </c>
      <c r="O16" s="11">
        <f t="shared" si="8"/>
        <v>34.441913439635535</v>
      </c>
      <c r="P16" s="5">
        <f t="shared" si="3"/>
        <v>7.972665148063784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0.4920273348519362</v>
      </c>
      <c r="AA16" s="5">
        <f t="shared" si="6"/>
        <v>0.11389521640091119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7">
        <v>32760</v>
      </c>
      <c r="B17" s="9"/>
      <c r="D17" s="9">
        <v>18</v>
      </c>
      <c r="E17" s="9">
        <v>8</v>
      </c>
      <c r="F17" s="9"/>
      <c r="H17" s="9">
        <v>9</v>
      </c>
      <c r="I17" s="9">
        <v>12</v>
      </c>
      <c r="J17" s="9">
        <f t="shared" si="0"/>
        <v>26</v>
      </c>
      <c r="K17" s="9">
        <f t="shared" si="1"/>
        <v>21</v>
      </c>
      <c r="L17" s="9">
        <f t="shared" si="7"/>
        <v>64</v>
      </c>
      <c r="M17" s="9">
        <f t="shared" si="7"/>
        <v>53</v>
      </c>
      <c r="N17" s="5">
        <f t="shared" si="2"/>
        <v>23.125284738041003</v>
      </c>
      <c r="O17" s="11">
        <f t="shared" si="8"/>
        <v>57.56719817767654</v>
      </c>
      <c r="P17" s="5">
        <f t="shared" si="3"/>
        <v>13.32574031890661</v>
      </c>
      <c r="Q17" s="9">
        <f t="shared" si="4"/>
        <v>0</v>
      </c>
      <c r="R17" s="9">
        <f t="shared" si="5"/>
        <v>47</v>
      </c>
      <c r="T17" s="8"/>
      <c r="X17"/>
      <c r="Y17" s="8" t="s">
        <v>56</v>
      </c>
      <c r="Z17" s="11">
        <f>SUM(N95:N101)</f>
        <v>1.4760820045558087</v>
      </c>
      <c r="AA17" s="5">
        <f t="shared" si="6"/>
        <v>0.3416856492027336</v>
      </c>
      <c r="AB17" s="11">
        <f>SUM(Q95:Q101)+SUM(R95:R101)</f>
        <v>3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64</v>
      </c>
      <c r="M18" s="9">
        <f t="shared" si="7"/>
        <v>53</v>
      </c>
      <c r="N18" s="5">
        <f t="shared" si="2"/>
        <v>0</v>
      </c>
      <c r="O18" s="11">
        <f t="shared" si="8"/>
        <v>57.56719817767654</v>
      </c>
      <c r="P18" s="5">
        <f t="shared" si="3"/>
        <v>13.32574031890661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431.99999999999994</v>
      </c>
      <c r="AA18" s="9">
        <f>SUM(AA4:AA17)</f>
        <v>100</v>
      </c>
    </row>
    <row r="19" spans="1:29" ht="15">
      <c r="A19" s="17">
        <v>32762</v>
      </c>
      <c r="J19" s="9">
        <f t="shared" si="0"/>
        <v>0</v>
      </c>
      <c r="K19" s="9">
        <f t="shared" si="1"/>
        <v>0</v>
      </c>
      <c r="L19" s="9">
        <f t="shared" si="7"/>
        <v>64</v>
      </c>
      <c r="M19" s="9">
        <f t="shared" si="7"/>
        <v>53</v>
      </c>
      <c r="N19" s="5">
        <f t="shared" si="2"/>
        <v>0</v>
      </c>
      <c r="O19" s="11">
        <f t="shared" si="8"/>
        <v>57.56719817767654</v>
      </c>
      <c r="P19" s="5">
        <f t="shared" si="3"/>
        <v>13.32574031890661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>
        <v>29</v>
      </c>
      <c r="E20" s="9">
        <v>11</v>
      </c>
      <c r="F20" s="9"/>
      <c r="G20" s="9"/>
      <c r="H20" s="9">
        <v>8</v>
      </c>
      <c r="I20" s="9">
        <v>19</v>
      </c>
      <c r="J20" s="9">
        <f t="shared" si="0"/>
        <v>40</v>
      </c>
      <c r="K20" s="9">
        <f t="shared" si="1"/>
        <v>27</v>
      </c>
      <c r="L20" s="9">
        <f t="shared" si="7"/>
        <v>104</v>
      </c>
      <c r="M20" s="9">
        <f t="shared" si="7"/>
        <v>80</v>
      </c>
      <c r="N20" s="5">
        <f t="shared" si="2"/>
        <v>32.96583143507973</v>
      </c>
      <c r="O20" s="11">
        <f t="shared" si="8"/>
        <v>90.53302961275627</v>
      </c>
      <c r="P20" s="5">
        <f t="shared" si="3"/>
        <v>20.95671981776766</v>
      </c>
      <c r="Q20" s="9">
        <f t="shared" si="4"/>
        <v>0</v>
      </c>
      <c r="R20" s="9">
        <f t="shared" si="5"/>
        <v>67</v>
      </c>
      <c r="T20" s="8"/>
    </row>
    <row r="21" spans="1:25" ht="15">
      <c r="A21" s="17">
        <v>32764</v>
      </c>
      <c r="J21" s="9">
        <f t="shared" si="0"/>
        <v>0</v>
      </c>
      <c r="K21" s="9">
        <f t="shared" si="1"/>
        <v>0</v>
      </c>
      <c r="L21" s="9">
        <f t="shared" si="7"/>
        <v>104</v>
      </c>
      <c r="M21" s="9">
        <f t="shared" si="7"/>
        <v>80</v>
      </c>
      <c r="N21" s="5">
        <f t="shared" si="2"/>
        <v>0</v>
      </c>
      <c r="O21" s="11">
        <f t="shared" si="8"/>
        <v>90.53302961275627</v>
      </c>
      <c r="P21" s="5">
        <f t="shared" si="3"/>
        <v>20.95671981776766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C22" s="1">
        <v>1</v>
      </c>
      <c r="D22" s="1">
        <v>28</v>
      </c>
      <c r="E22" s="1">
        <v>17</v>
      </c>
      <c r="H22" s="1">
        <v>29</v>
      </c>
      <c r="I22" s="1">
        <v>25</v>
      </c>
      <c r="J22" s="9">
        <f t="shared" si="0"/>
        <v>44</v>
      </c>
      <c r="K22" s="9">
        <f t="shared" si="1"/>
        <v>54</v>
      </c>
      <c r="L22" s="9">
        <f t="shared" si="7"/>
        <v>148</v>
      </c>
      <c r="M22" s="9">
        <f t="shared" si="7"/>
        <v>134</v>
      </c>
      <c r="N22" s="5">
        <f t="shared" si="2"/>
        <v>48.21867881548975</v>
      </c>
      <c r="O22" s="11">
        <f t="shared" si="8"/>
        <v>138.75170842824602</v>
      </c>
      <c r="P22" s="5">
        <f t="shared" si="3"/>
        <v>32.118451025056956</v>
      </c>
      <c r="Q22" s="9">
        <f t="shared" si="4"/>
        <v>1</v>
      </c>
      <c r="R22" s="9">
        <f t="shared" si="5"/>
        <v>99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148</v>
      </c>
      <c r="M23" s="9">
        <f t="shared" si="7"/>
        <v>134</v>
      </c>
      <c r="N23" s="5">
        <f t="shared" si="2"/>
        <v>0</v>
      </c>
      <c r="O23" s="11">
        <f t="shared" si="8"/>
        <v>138.75170842824602</v>
      </c>
      <c r="P23" s="5">
        <f t="shared" si="3"/>
        <v>32.118451025056956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/>
      <c r="D24" s="9">
        <v>13</v>
      </c>
      <c r="E24" s="9">
        <v>8</v>
      </c>
      <c r="F24" s="9"/>
      <c r="H24" s="9">
        <v>8</v>
      </c>
      <c r="I24" s="9">
        <v>13</v>
      </c>
      <c r="J24" s="9">
        <f t="shared" si="0"/>
        <v>21</v>
      </c>
      <c r="K24" s="9">
        <f t="shared" si="1"/>
        <v>21</v>
      </c>
      <c r="L24" s="9">
        <f t="shared" si="7"/>
        <v>169</v>
      </c>
      <c r="M24" s="9">
        <f t="shared" si="7"/>
        <v>155</v>
      </c>
      <c r="N24" s="5">
        <f t="shared" si="2"/>
        <v>20.66514806378132</v>
      </c>
      <c r="O24" s="11">
        <f t="shared" si="8"/>
        <v>159.41685649202734</v>
      </c>
      <c r="P24" s="5">
        <f t="shared" si="3"/>
        <v>36.90205011389522</v>
      </c>
      <c r="Q24" s="9">
        <f t="shared" si="4"/>
        <v>0</v>
      </c>
      <c r="R24" s="9">
        <f t="shared" si="5"/>
        <v>42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169</v>
      </c>
      <c r="M25" s="9">
        <f t="shared" si="9"/>
        <v>155</v>
      </c>
      <c r="N25" s="5">
        <f t="shared" si="2"/>
        <v>0</v>
      </c>
      <c r="O25" s="11">
        <f t="shared" si="8"/>
        <v>159.41685649202734</v>
      </c>
      <c r="P25" s="5">
        <f t="shared" si="3"/>
        <v>36.90205011389522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169</v>
      </c>
      <c r="M26" s="9">
        <f t="shared" si="9"/>
        <v>155</v>
      </c>
      <c r="N26" s="5">
        <f t="shared" si="2"/>
        <v>0</v>
      </c>
      <c r="O26" s="11">
        <f t="shared" si="8"/>
        <v>159.41685649202734</v>
      </c>
      <c r="P26" s="5">
        <f t="shared" si="3"/>
        <v>36.90205011389522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C27" s="1">
        <v>1</v>
      </c>
      <c r="D27" s="1">
        <v>13</v>
      </c>
      <c r="E27" s="1">
        <v>13</v>
      </c>
      <c r="H27" s="1">
        <v>15</v>
      </c>
      <c r="I27" s="1">
        <v>16</v>
      </c>
      <c r="J27" s="9">
        <f t="shared" si="0"/>
        <v>25</v>
      </c>
      <c r="K27" s="9">
        <f t="shared" si="1"/>
        <v>31</v>
      </c>
      <c r="L27" s="9">
        <f t="shared" si="9"/>
        <v>194</v>
      </c>
      <c r="M27" s="9">
        <f t="shared" si="9"/>
        <v>186</v>
      </c>
      <c r="N27" s="5">
        <f t="shared" si="2"/>
        <v>27.55353075170843</v>
      </c>
      <c r="O27" s="11">
        <f t="shared" si="8"/>
        <v>186.97038724373576</v>
      </c>
      <c r="P27" s="5">
        <f t="shared" si="3"/>
        <v>43.28018223234625</v>
      </c>
      <c r="Q27" s="9">
        <f t="shared" si="4"/>
        <v>1</v>
      </c>
      <c r="R27" s="9">
        <f t="shared" si="5"/>
        <v>57</v>
      </c>
      <c r="T27" s="8"/>
      <c r="X27"/>
      <c r="Y27"/>
    </row>
    <row r="28" spans="1:20" ht="12.75">
      <c r="A28" s="17">
        <v>32771</v>
      </c>
      <c r="J28" s="9">
        <f t="shared" si="0"/>
        <v>0</v>
      </c>
      <c r="K28" s="9">
        <f t="shared" si="1"/>
        <v>0</v>
      </c>
      <c r="L28" s="9">
        <f t="shared" si="9"/>
        <v>194</v>
      </c>
      <c r="M28" s="9">
        <f t="shared" si="9"/>
        <v>186</v>
      </c>
      <c r="N28" s="5">
        <f t="shared" si="2"/>
        <v>0</v>
      </c>
      <c r="O28" s="11">
        <f t="shared" si="8"/>
        <v>186.97038724373576</v>
      </c>
      <c r="P28" s="5">
        <f t="shared" si="3"/>
        <v>43.28018223234625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7">
        <v>32772</v>
      </c>
      <c r="C29" s="1">
        <v>1</v>
      </c>
      <c r="D29" s="1">
        <v>6</v>
      </c>
      <c r="E29" s="1">
        <v>10</v>
      </c>
      <c r="H29" s="1">
        <v>3</v>
      </c>
      <c r="I29" s="1">
        <v>3</v>
      </c>
      <c r="J29" s="9">
        <f t="shared" si="0"/>
        <v>15</v>
      </c>
      <c r="K29" s="9">
        <f t="shared" si="1"/>
        <v>6</v>
      </c>
      <c r="L29" s="9">
        <f t="shared" si="9"/>
        <v>209</v>
      </c>
      <c r="M29" s="9">
        <f t="shared" si="9"/>
        <v>192</v>
      </c>
      <c r="N29" s="5">
        <f t="shared" si="2"/>
        <v>10.33257403189066</v>
      </c>
      <c r="O29" s="11">
        <f t="shared" si="8"/>
        <v>197.30296127562642</v>
      </c>
      <c r="P29" s="5">
        <f t="shared" si="3"/>
        <v>45.671981776765385</v>
      </c>
      <c r="Q29" s="9">
        <f t="shared" si="4"/>
        <v>1</v>
      </c>
      <c r="R29" s="9">
        <f t="shared" si="5"/>
        <v>22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209</v>
      </c>
      <c r="M30" s="9">
        <f t="shared" si="9"/>
        <v>192</v>
      </c>
      <c r="N30" s="5">
        <f t="shared" si="2"/>
        <v>0</v>
      </c>
      <c r="O30" s="11">
        <f t="shared" si="8"/>
        <v>197.30296127562642</v>
      </c>
      <c r="P30" s="5">
        <f t="shared" si="3"/>
        <v>45.671981776765385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27</v>
      </c>
      <c r="E31" s="9">
        <v>15</v>
      </c>
      <c r="G31" s="9"/>
      <c r="H31" s="9">
        <v>14</v>
      </c>
      <c r="I31" s="9">
        <v>9</v>
      </c>
      <c r="J31" s="9">
        <f t="shared" si="0"/>
        <v>42</v>
      </c>
      <c r="K31" s="9">
        <f t="shared" si="1"/>
        <v>23</v>
      </c>
      <c r="L31" s="9">
        <f t="shared" si="9"/>
        <v>251</v>
      </c>
      <c r="M31" s="9">
        <f t="shared" si="9"/>
        <v>215</v>
      </c>
      <c r="N31" s="5">
        <f t="shared" si="2"/>
        <v>31.981776765375855</v>
      </c>
      <c r="O31" s="11">
        <f t="shared" si="8"/>
        <v>229.28473804100227</v>
      </c>
      <c r="P31" s="5">
        <f t="shared" si="3"/>
        <v>53.07517084282461</v>
      </c>
      <c r="Q31" s="9">
        <f t="shared" si="4"/>
        <v>0</v>
      </c>
      <c r="R31" s="9">
        <f t="shared" si="5"/>
        <v>65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251</v>
      </c>
      <c r="M32" s="9">
        <f t="shared" si="9"/>
        <v>215</v>
      </c>
      <c r="N32" s="5">
        <f t="shared" si="2"/>
        <v>0</v>
      </c>
      <c r="O32" s="11">
        <f t="shared" si="8"/>
        <v>229.28473804100227</v>
      </c>
      <c r="P32" s="5">
        <f t="shared" si="3"/>
        <v>53.07517084282461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D33" s="1">
        <v>22</v>
      </c>
      <c r="E33" s="1">
        <v>7</v>
      </c>
      <c r="H33" s="1">
        <v>2</v>
      </c>
      <c r="I33" s="1">
        <v>25</v>
      </c>
      <c r="J33" s="9">
        <f t="shared" si="0"/>
        <v>29</v>
      </c>
      <c r="K33" s="9">
        <f t="shared" si="1"/>
        <v>27</v>
      </c>
      <c r="L33" s="9">
        <f t="shared" si="9"/>
        <v>280</v>
      </c>
      <c r="M33" s="9">
        <f t="shared" si="9"/>
        <v>242</v>
      </c>
      <c r="N33" s="5">
        <f t="shared" si="2"/>
        <v>27.55353075170843</v>
      </c>
      <c r="O33" s="11">
        <f t="shared" si="8"/>
        <v>256.8382687927107</v>
      </c>
      <c r="P33" s="5">
        <f t="shared" si="3"/>
        <v>59.45330296127565</v>
      </c>
      <c r="Q33" s="9">
        <f t="shared" si="4"/>
        <v>0</v>
      </c>
      <c r="R33" s="9">
        <f t="shared" si="5"/>
        <v>56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280</v>
      </c>
      <c r="M34" s="9">
        <f t="shared" si="9"/>
        <v>242</v>
      </c>
      <c r="N34" s="5">
        <f t="shared" si="2"/>
        <v>0</v>
      </c>
      <c r="O34" s="11">
        <f t="shared" si="8"/>
        <v>256.8382687927107</v>
      </c>
      <c r="P34" s="5">
        <f t="shared" si="3"/>
        <v>59.45330296127565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J35" s="9">
        <f t="shared" si="0"/>
        <v>0</v>
      </c>
      <c r="K35" s="9">
        <f t="shared" si="1"/>
        <v>0</v>
      </c>
      <c r="L35" s="9">
        <f t="shared" si="9"/>
        <v>280</v>
      </c>
      <c r="M35" s="9">
        <f t="shared" si="9"/>
        <v>242</v>
      </c>
      <c r="N35" s="5">
        <f t="shared" si="2"/>
        <v>0</v>
      </c>
      <c r="O35" s="11">
        <f t="shared" si="8"/>
        <v>256.8382687927107</v>
      </c>
      <c r="P35" s="5">
        <f t="shared" si="3"/>
        <v>59.45330296127565</v>
      </c>
      <c r="Q35" s="9">
        <f t="shared" si="4"/>
        <v>0</v>
      </c>
      <c r="R35" s="9">
        <f t="shared" si="5"/>
        <v>0</v>
      </c>
    </row>
    <row r="36" spans="1:18" ht="12.75">
      <c r="A36" s="17">
        <v>32779</v>
      </c>
      <c r="C36" s="1">
        <v>1</v>
      </c>
      <c r="D36" s="1">
        <v>29</v>
      </c>
      <c r="E36" s="1">
        <v>14</v>
      </c>
      <c r="H36" s="1">
        <v>18</v>
      </c>
      <c r="I36" s="1">
        <v>26</v>
      </c>
      <c r="J36" s="9">
        <f aca="true" t="shared" si="10" ref="J36:J67">-B36-C36+D36+E36</f>
        <v>42</v>
      </c>
      <c r="K36" s="9">
        <f aca="true" t="shared" si="11" ref="K36:K67">-F36-G36+H36+I36</f>
        <v>44</v>
      </c>
      <c r="L36" s="9">
        <f t="shared" si="9"/>
        <v>322</v>
      </c>
      <c r="M36" s="9">
        <f t="shared" si="9"/>
        <v>286</v>
      </c>
      <c r="N36" s="5">
        <f aca="true" t="shared" si="12" ref="N36:N67">(+J36+K36)*($J$103/($J$103+$K$103))</f>
        <v>42.31435079726651</v>
      </c>
      <c r="O36" s="11">
        <f t="shared" si="8"/>
        <v>299.15261958997723</v>
      </c>
      <c r="P36" s="5">
        <f aca="true" t="shared" si="13" ref="P36:P67">O36*100/$N$103</f>
        <v>69.24829157175401</v>
      </c>
      <c r="Q36" s="9">
        <f aca="true" t="shared" si="14" ref="Q36:Q67">+B36+C36+F36+G36</f>
        <v>1</v>
      </c>
      <c r="R36" s="9">
        <f aca="true" t="shared" si="15" ref="R36:R67">D36+E36+H36+I36</f>
        <v>87</v>
      </c>
    </row>
    <row r="37" spans="1:18" ht="12.75">
      <c r="A37" s="17">
        <v>32780</v>
      </c>
      <c r="J37" s="9">
        <f t="shared" si="10"/>
        <v>0</v>
      </c>
      <c r="K37" s="9">
        <f t="shared" si="11"/>
        <v>0</v>
      </c>
      <c r="L37" s="9">
        <f t="shared" si="9"/>
        <v>322</v>
      </c>
      <c r="M37" s="9">
        <f t="shared" si="9"/>
        <v>286</v>
      </c>
      <c r="N37" s="5">
        <f t="shared" si="12"/>
        <v>0</v>
      </c>
      <c r="O37" s="11">
        <f aca="true" t="shared" si="16" ref="O37:O68">O36+N37</f>
        <v>299.15261958997723</v>
      </c>
      <c r="P37" s="5">
        <f t="shared" si="13"/>
        <v>69.24829157175401</v>
      </c>
      <c r="Q37" s="9">
        <f t="shared" si="14"/>
        <v>0</v>
      </c>
      <c r="R37" s="9">
        <f t="shared" si="15"/>
        <v>0</v>
      </c>
    </row>
    <row r="38" spans="1:18" ht="12.75">
      <c r="A38" s="17">
        <v>32781</v>
      </c>
      <c r="D38" s="9">
        <v>13</v>
      </c>
      <c r="E38" s="9">
        <v>4</v>
      </c>
      <c r="H38" s="9">
        <v>9</v>
      </c>
      <c r="I38" s="9">
        <v>15</v>
      </c>
      <c r="J38" s="9">
        <f t="shared" si="10"/>
        <v>17</v>
      </c>
      <c r="K38" s="9">
        <f t="shared" si="11"/>
        <v>24</v>
      </c>
      <c r="L38" s="9">
        <f t="shared" si="9"/>
        <v>339</v>
      </c>
      <c r="M38" s="9">
        <f t="shared" si="9"/>
        <v>310</v>
      </c>
      <c r="N38" s="5">
        <f t="shared" si="12"/>
        <v>20.173120728929387</v>
      </c>
      <c r="O38" s="11">
        <f t="shared" si="16"/>
        <v>319.32574031890664</v>
      </c>
      <c r="P38" s="5">
        <f t="shared" si="13"/>
        <v>73.91799544419138</v>
      </c>
      <c r="Q38" s="9">
        <f t="shared" si="14"/>
        <v>0</v>
      </c>
      <c r="R38" s="9">
        <f t="shared" si="15"/>
        <v>41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339</v>
      </c>
      <c r="M39" s="9">
        <f t="shared" si="9"/>
        <v>310</v>
      </c>
      <c r="N39" s="5">
        <f t="shared" si="12"/>
        <v>0</v>
      </c>
      <c r="O39" s="11">
        <f t="shared" si="16"/>
        <v>319.32574031890664</v>
      </c>
      <c r="P39" s="5">
        <f t="shared" si="13"/>
        <v>73.91799544419138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339</v>
      </c>
      <c r="M40" s="9">
        <f t="shared" si="9"/>
        <v>310</v>
      </c>
      <c r="N40" s="5">
        <f t="shared" si="12"/>
        <v>0</v>
      </c>
      <c r="O40" s="11">
        <f t="shared" si="16"/>
        <v>319.32574031890664</v>
      </c>
      <c r="P40" s="5">
        <f t="shared" si="13"/>
        <v>73.91799544419138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D41" s="1">
        <v>1</v>
      </c>
      <c r="E41" s="1">
        <v>1</v>
      </c>
      <c r="I41" s="1">
        <v>3</v>
      </c>
      <c r="J41" s="9">
        <f t="shared" si="10"/>
        <v>2</v>
      </c>
      <c r="K41" s="9">
        <f t="shared" si="11"/>
        <v>3</v>
      </c>
      <c r="L41" s="9">
        <f t="shared" si="9"/>
        <v>341</v>
      </c>
      <c r="M41" s="9">
        <f t="shared" si="9"/>
        <v>313</v>
      </c>
      <c r="N41" s="5">
        <f t="shared" si="12"/>
        <v>2.4601366742596813</v>
      </c>
      <c r="O41" s="11">
        <f t="shared" si="16"/>
        <v>321.7858769931663</v>
      </c>
      <c r="P41" s="5">
        <f t="shared" si="13"/>
        <v>74.48747152619592</v>
      </c>
      <c r="Q41" s="9">
        <f t="shared" si="14"/>
        <v>0</v>
      </c>
      <c r="R41" s="9">
        <f t="shared" si="15"/>
        <v>5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341</v>
      </c>
      <c r="M42" s="9">
        <f t="shared" si="9"/>
        <v>313</v>
      </c>
      <c r="N42" s="5">
        <f t="shared" si="12"/>
        <v>0</v>
      </c>
      <c r="O42" s="11">
        <f t="shared" si="16"/>
        <v>321.7858769931663</v>
      </c>
      <c r="P42" s="5">
        <f t="shared" si="13"/>
        <v>74.48747152619592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D43" s="1">
        <v>1</v>
      </c>
      <c r="I43" s="1">
        <v>2</v>
      </c>
      <c r="J43" s="9">
        <f t="shared" si="10"/>
        <v>1</v>
      </c>
      <c r="K43" s="9">
        <f t="shared" si="11"/>
        <v>2</v>
      </c>
      <c r="L43" s="9">
        <f t="shared" si="9"/>
        <v>342</v>
      </c>
      <c r="M43" s="9">
        <f t="shared" si="9"/>
        <v>315</v>
      </c>
      <c r="N43" s="5">
        <f t="shared" si="12"/>
        <v>1.4760820045558087</v>
      </c>
      <c r="O43" s="11">
        <f t="shared" si="16"/>
        <v>323.2619589977221</v>
      </c>
      <c r="P43" s="5">
        <f t="shared" si="13"/>
        <v>74.82915717539865</v>
      </c>
      <c r="Q43" s="9">
        <f t="shared" si="14"/>
        <v>0</v>
      </c>
      <c r="R43" s="9">
        <f t="shared" si="15"/>
        <v>3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342</v>
      </c>
      <c r="M44" s="9">
        <f t="shared" si="9"/>
        <v>315</v>
      </c>
      <c r="N44" s="5">
        <f t="shared" si="12"/>
        <v>0</v>
      </c>
      <c r="O44" s="11">
        <f t="shared" si="16"/>
        <v>323.2619589977221</v>
      </c>
      <c r="P44" s="5">
        <f t="shared" si="13"/>
        <v>74.82915717539865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342</v>
      </c>
      <c r="M45" s="9">
        <f t="shared" si="17"/>
        <v>315</v>
      </c>
      <c r="N45" s="5">
        <f t="shared" si="12"/>
        <v>0</v>
      </c>
      <c r="O45" s="11">
        <f t="shared" si="16"/>
        <v>323.2619589977221</v>
      </c>
      <c r="P45" s="5">
        <f t="shared" si="13"/>
        <v>74.82915717539865</v>
      </c>
      <c r="Q45" s="9">
        <f t="shared" si="14"/>
        <v>0</v>
      </c>
      <c r="R45" s="9">
        <f t="shared" si="15"/>
        <v>0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342</v>
      </c>
      <c r="M46" s="9">
        <f t="shared" si="17"/>
        <v>315</v>
      </c>
      <c r="N46" s="5">
        <f t="shared" si="12"/>
        <v>0</v>
      </c>
      <c r="O46" s="11">
        <f t="shared" si="16"/>
        <v>323.2619589977221</v>
      </c>
      <c r="P46" s="5">
        <f t="shared" si="13"/>
        <v>74.82915717539865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J47" s="9">
        <f t="shared" si="10"/>
        <v>0</v>
      </c>
      <c r="K47" s="9">
        <f t="shared" si="11"/>
        <v>0</v>
      </c>
      <c r="L47" s="9">
        <f t="shared" si="17"/>
        <v>342</v>
      </c>
      <c r="M47" s="9">
        <f t="shared" si="17"/>
        <v>315</v>
      </c>
      <c r="N47" s="5">
        <f t="shared" si="12"/>
        <v>0</v>
      </c>
      <c r="O47" s="11">
        <f t="shared" si="16"/>
        <v>323.2619589977221</v>
      </c>
      <c r="P47" s="5">
        <f t="shared" si="13"/>
        <v>74.82915717539865</v>
      </c>
      <c r="Q47" s="9">
        <f t="shared" si="14"/>
        <v>0</v>
      </c>
      <c r="R47" s="9">
        <f t="shared" si="15"/>
        <v>0</v>
      </c>
    </row>
    <row r="48" spans="1:18" ht="12.75">
      <c r="A48" s="17">
        <v>32791</v>
      </c>
      <c r="D48" s="1">
        <v>5</v>
      </c>
      <c r="E48" s="1">
        <v>1</v>
      </c>
      <c r="H48" s="1">
        <v>7</v>
      </c>
      <c r="I48" s="1">
        <v>6</v>
      </c>
      <c r="J48" s="9">
        <f t="shared" si="10"/>
        <v>6</v>
      </c>
      <c r="K48" s="9">
        <f t="shared" si="11"/>
        <v>13</v>
      </c>
      <c r="L48" s="9">
        <f t="shared" si="17"/>
        <v>348</v>
      </c>
      <c r="M48" s="9">
        <f t="shared" si="17"/>
        <v>328</v>
      </c>
      <c r="N48" s="5">
        <f t="shared" si="12"/>
        <v>9.348519362186789</v>
      </c>
      <c r="O48" s="11">
        <f t="shared" si="16"/>
        <v>332.6104783599089</v>
      </c>
      <c r="P48" s="5">
        <f t="shared" si="13"/>
        <v>76.99316628701597</v>
      </c>
      <c r="Q48" s="9">
        <f t="shared" si="14"/>
        <v>0</v>
      </c>
      <c r="R48" s="9">
        <f t="shared" si="15"/>
        <v>19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348</v>
      </c>
      <c r="M49" s="9">
        <f t="shared" si="17"/>
        <v>328</v>
      </c>
      <c r="N49" s="5">
        <f t="shared" si="12"/>
        <v>0</v>
      </c>
      <c r="O49" s="11">
        <f t="shared" si="16"/>
        <v>332.6104783599089</v>
      </c>
      <c r="P49" s="5">
        <f t="shared" si="13"/>
        <v>76.99316628701597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D50" s="1">
        <v>4</v>
      </c>
      <c r="E50" s="1">
        <v>1</v>
      </c>
      <c r="H50" s="1">
        <v>7</v>
      </c>
      <c r="I50" s="1">
        <v>3</v>
      </c>
      <c r="J50" s="9">
        <f t="shared" si="10"/>
        <v>5</v>
      </c>
      <c r="K50" s="9">
        <f t="shared" si="11"/>
        <v>10</v>
      </c>
      <c r="L50" s="9">
        <f t="shared" si="17"/>
        <v>353</v>
      </c>
      <c r="M50" s="9">
        <f t="shared" si="17"/>
        <v>338</v>
      </c>
      <c r="N50" s="5">
        <f t="shared" si="12"/>
        <v>7.380410022779043</v>
      </c>
      <c r="O50" s="11">
        <f t="shared" si="16"/>
        <v>339.9908883826879</v>
      </c>
      <c r="P50" s="5">
        <f t="shared" si="13"/>
        <v>78.70159453302963</v>
      </c>
      <c r="Q50" s="9">
        <f t="shared" si="14"/>
        <v>0</v>
      </c>
      <c r="R50" s="9">
        <f t="shared" si="15"/>
        <v>15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353</v>
      </c>
      <c r="M51" s="9">
        <f t="shared" si="17"/>
        <v>338</v>
      </c>
      <c r="N51" s="5">
        <f t="shared" si="12"/>
        <v>0</v>
      </c>
      <c r="O51" s="11">
        <f t="shared" si="16"/>
        <v>339.9908883826879</v>
      </c>
      <c r="P51" s="5">
        <f t="shared" si="13"/>
        <v>78.70159453302963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D52" s="9">
        <v>5</v>
      </c>
      <c r="E52" s="9">
        <v>6</v>
      </c>
      <c r="F52" s="9"/>
      <c r="H52" s="9">
        <v>5</v>
      </c>
      <c r="I52" s="9">
        <v>9</v>
      </c>
      <c r="J52" s="9">
        <f t="shared" si="10"/>
        <v>11</v>
      </c>
      <c r="K52" s="9">
        <f t="shared" si="11"/>
        <v>14</v>
      </c>
      <c r="L52" s="9">
        <f t="shared" si="17"/>
        <v>364</v>
      </c>
      <c r="M52" s="9">
        <f t="shared" si="17"/>
        <v>352</v>
      </c>
      <c r="N52" s="5">
        <f t="shared" si="12"/>
        <v>12.300683371298406</v>
      </c>
      <c r="O52" s="11">
        <f t="shared" si="16"/>
        <v>352.2915717539863</v>
      </c>
      <c r="P52" s="5">
        <f t="shared" si="13"/>
        <v>81.54897494305241</v>
      </c>
      <c r="Q52" s="9">
        <f t="shared" si="14"/>
        <v>0</v>
      </c>
      <c r="R52" s="9">
        <f t="shared" si="15"/>
        <v>25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364</v>
      </c>
      <c r="M53" s="9">
        <f t="shared" si="17"/>
        <v>352</v>
      </c>
      <c r="N53" s="5">
        <f t="shared" si="12"/>
        <v>0</v>
      </c>
      <c r="O53" s="11">
        <f t="shared" si="16"/>
        <v>352.2915717539863</v>
      </c>
      <c r="P53" s="5">
        <f t="shared" si="13"/>
        <v>81.54897494305241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364</v>
      </c>
      <c r="M54" s="9">
        <f t="shared" si="17"/>
        <v>352</v>
      </c>
      <c r="N54" s="5">
        <f t="shared" si="12"/>
        <v>0</v>
      </c>
      <c r="O54" s="11">
        <f t="shared" si="16"/>
        <v>352.2915717539863</v>
      </c>
      <c r="P54" s="5">
        <f t="shared" si="13"/>
        <v>81.54897494305241</v>
      </c>
      <c r="Q54" s="9">
        <f t="shared" si="14"/>
        <v>0</v>
      </c>
      <c r="R54" s="9">
        <f t="shared" si="15"/>
        <v>0</v>
      </c>
    </row>
    <row r="55" spans="1:18" ht="12.75">
      <c r="A55" s="17">
        <v>32798</v>
      </c>
      <c r="D55" s="1">
        <v>2</v>
      </c>
      <c r="E55" s="1">
        <v>1</v>
      </c>
      <c r="H55" s="1">
        <v>8</v>
      </c>
      <c r="I55" s="1">
        <v>11</v>
      </c>
      <c r="J55" s="9">
        <f t="shared" si="10"/>
        <v>3</v>
      </c>
      <c r="K55" s="9">
        <f t="shared" si="11"/>
        <v>19</v>
      </c>
      <c r="L55" s="9">
        <f t="shared" si="17"/>
        <v>367</v>
      </c>
      <c r="M55" s="9">
        <f t="shared" si="17"/>
        <v>371</v>
      </c>
      <c r="N55" s="5">
        <f t="shared" si="12"/>
        <v>10.824601366742597</v>
      </c>
      <c r="O55" s="11">
        <f t="shared" si="16"/>
        <v>363.1161731207289</v>
      </c>
      <c r="P55" s="5">
        <f t="shared" si="13"/>
        <v>84.05466970387245</v>
      </c>
      <c r="Q55" s="9">
        <f t="shared" si="14"/>
        <v>0</v>
      </c>
      <c r="R55" s="9">
        <f t="shared" si="15"/>
        <v>22</v>
      </c>
    </row>
    <row r="56" spans="1:18" ht="12.75">
      <c r="A56" s="17">
        <v>32799</v>
      </c>
      <c r="J56" s="9">
        <f t="shared" si="10"/>
        <v>0</v>
      </c>
      <c r="K56" s="9">
        <f t="shared" si="11"/>
        <v>0</v>
      </c>
      <c r="L56" s="9">
        <f t="shared" si="17"/>
        <v>367</v>
      </c>
      <c r="M56" s="9">
        <f t="shared" si="17"/>
        <v>371</v>
      </c>
      <c r="N56" s="5">
        <f t="shared" si="12"/>
        <v>0</v>
      </c>
      <c r="O56" s="11">
        <f t="shared" si="16"/>
        <v>363.1161731207289</v>
      </c>
      <c r="P56" s="5">
        <f t="shared" si="13"/>
        <v>84.05466970387245</v>
      </c>
      <c r="Q56" s="9">
        <f t="shared" si="14"/>
        <v>0</v>
      </c>
      <c r="R56" s="9">
        <f t="shared" si="15"/>
        <v>0</v>
      </c>
    </row>
    <row r="57" spans="1:18" ht="12.75">
      <c r="A57" s="17">
        <v>32800</v>
      </c>
      <c r="D57" s="1">
        <v>5</v>
      </c>
      <c r="E57" s="1">
        <v>3</v>
      </c>
      <c r="H57" s="1">
        <v>9</v>
      </c>
      <c r="I57" s="1">
        <v>5</v>
      </c>
      <c r="J57" s="9">
        <f t="shared" si="10"/>
        <v>8</v>
      </c>
      <c r="K57" s="9">
        <f t="shared" si="11"/>
        <v>14</v>
      </c>
      <c r="L57" s="9">
        <f t="shared" si="17"/>
        <v>375</v>
      </c>
      <c r="M57" s="9">
        <f t="shared" si="17"/>
        <v>385</v>
      </c>
      <c r="N57" s="5">
        <f t="shared" si="12"/>
        <v>10.824601366742597</v>
      </c>
      <c r="O57" s="11">
        <f t="shared" si="16"/>
        <v>373.94077448747146</v>
      </c>
      <c r="P57" s="5">
        <f t="shared" si="13"/>
        <v>86.56036446469248</v>
      </c>
      <c r="Q57" s="9">
        <f t="shared" si="14"/>
        <v>0</v>
      </c>
      <c r="R57" s="9">
        <f t="shared" si="15"/>
        <v>22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375</v>
      </c>
      <c r="M58" s="9">
        <f t="shared" si="17"/>
        <v>385</v>
      </c>
      <c r="N58" s="5">
        <f t="shared" si="12"/>
        <v>0</v>
      </c>
      <c r="O58" s="11">
        <f t="shared" si="16"/>
        <v>373.94077448747146</v>
      </c>
      <c r="P58" s="5">
        <f t="shared" si="13"/>
        <v>86.56036446469248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D59" s="1">
        <v>7</v>
      </c>
      <c r="E59" s="1">
        <v>3</v>
      </c>
      <c r="H59" s="1">
        <v>6</v>
      </c>
      <c r="I59" s="1">
        <v>9</v>
      </c>
      <c r="J59" s="9">
        <f t="shared" si="10"/>
        <v>10</v>
      </c>
      <c r="K59" s="9">
        <f t="shared" si="11"/>
        <v>15</v>
      </c>
      <c r="L59" s="9">
        <f t="shared" si="17"/>
        <v>385</v>
      </c>
      <c r="M59" s="9">
        <f t="shared" si="17"/>
        <v>400</v>
      </c>
      <c r="N59" s="5">
        <f t="shared" si="12"/>
        <v>12.300683371298406</v>
      </c>
      <c r="O59" s="11">
        <f t="shared" si="16"/>
        <v>386.2414578587699</v>
      </c>
      <c r="P59" s="5">
        <f t="shared" si="13"/>
        <v>89.40774487471526</v>
      </c>
      <c r="Q59" s="9">
        <f t="shared" si="14"/>
        <v>0</v>
      </c>
      <c r="R59" s="9">
        <f t="shared" si="15"/>
        <v>25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385</v>
      </c>
      <c r="M60" s="9">
        <f t="shared" si="17"/>
        <v>400</v>
      </c>
      <c r="N60" s="5">
        <f t="shared" si="12"/>
        <v>0</v>
      </c>
      <c r="O60" s="11">
        <f t="shared" si="16"/>
        <v>386.2414578587699</v>
      </c>
      <c r="P60" s="5">
        <f t="shared" si="13"/>
        <v>89.40774487471526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J61" s="9">
        <f t="shared" si="10"/>
        <v>0</v>
      </c>
      <c r="K61" s="9">
        <f t="shared" si="11"/>
        <v>0</v>
      </c>
      <c r="L61" s="9">
        <f t="shared" si="17"/>
        <v>385</v>
      </c>
      <c r="M61" s="9">
        <f t="shared" si="17"/>
        <v>400</v>
      </c>
      <c r="N61" s="5">
        <f t="shared" si="12"/>
        <v>0</v>
      </c>
      <c r="O61" s="11">
        <f t="shared" si="16"/>
        <v>386.2414578587699</v>
      </c>
      <c r="P61" s="5">
        <f t="shared" si="13"/>
        <v>89.40774487471526</v>
      </c>
      <c r="Q61" s="9">
        <f t="shared" si="14"/>
        <v>0</v>
      </c>
      <c r="R61" s="9">
        <f t="shared" si="15"/>
        <v>0</v>
      </c>
    </row>
    <row r="62" spans="1:18" ht="12.75">
      <c r="A62" s="17">
        <v>32805</v>
      </c>
      <c r="D62" s="1">
        <v>3</v>
      </c>
      <c r="E62" s="1">
        <v>4</v>
      </c>
      <c r="H62" s="1">
        <v>9</v>
      </c>
      <c r="I62" s="1">
        <v>1</v>
      </c>
      <c r="J62" s="9">
        <f t="shared" si="10"/>
        <v>7</v>
      </c>
      <c r="K62" s="9">
        <f t="shared" si="11"/>
        <v>10</v>
      </c>
      <c r="L62" s="9">
        <f t="shared" si="17"/>
        <v>392</v>
      </c>
      <c r="M62" s="9">
        <f t="shared" si="17"/>
        <v>410</v>
      </c>
      <c r="N62" s="5">
        <f t="shared" si="12"/>
        <v>8.364464692482915</v>
      </c>
      <c r="O62" s="11">
        <f t="shared" si="16"/>
        <v>394.6059225512528</v>
      </c>
      <c r="P62" s="5">
        <f t="shared" si="13"/>
        <v>91.34396355353077</v>
      </c>
      <c r="Q62" s="9">
        <f t="shared" si="14"/>
        <v>0</v>
      </c>
      <c r="R62" s="9">
        <f t="shared" si="15"/>
        <v>17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392</v>
      </c>
      <c r="M63" s="9">
        <f t="shared" si="17"/>
        <v>410</v>
      </c>
      <c r="N63" s="5">
        <f t="shared" si="12"/>
        <v>0</v>
      </c>
      <c r="O63" s="11">
        <f t="shared" si="16"/>
        <v>394.6059225512528</v>
      </c>
      <c r="P63" s="5">
        <f t="shared" si="13"/>
        <v>91.34396355353077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B64" s="1">
        <v>1</v>
      </c>
      <c r="D64" s="1">
        <v>9</v>
      </c>
      <c r="E64" s="1">
        <v>1</v>
      </c>
      <c r="H64" s="1">
        <v>6</v>
      </c>
      <c r="I64" s="1">
        <v>6</v>
      </c>
      <c r="J64" s="9">
        <f t="shared" si="10"/>
        <v>9</v>
      </c>
      <c r="K64" s="9">
        <f t="shared" si="11"/>
        <v>12</v>
      </c>
      <c r="L64" s="9">
        <f t="shared" si="17"/>
        <v>401</v>
      </c>
      <c r="M64" s="9">
        <f t="shared" si="17"/>
        <v>422</v>
      </c>
      <c r="N64" s="5">
        <f t="shared" si="12"/>
        <v>10.33257403189066</v>
      </c>
      <c r="O64" s="11">
        <f t="shared" si="16"/>
        <v>404.93849658314343</v>
      </c>
      <c r="P64" s="5">
        <f t="shared" si="13"/>
        <v>93.73576309794989</v>
      </c>
      <c r="Q64" s="9">
        <f t="shared" si="14"/>
        <v>1</v>
      </c>
      <c r="R64" s="9">
        <f t="shared" si="15"/>
        <v>22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401</v>
      </c>
      <c r="M65" s="9">
        <f t="shared" si="18"/>
        <v>422</v>
      </c>
      <c r="N65" s="5">
        <f t="shared" si="12"/>
        <v>0</v>
      </c>
      <c r="O65" s="11">
        <f t="shared" si="16"/>
        <v>404.93849658314343</v>
      </c>
      <c r="P65" s="5">
        <f t="shared" si="13"/>
        <v>93.73576309794989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C66" s="9"/>
      <c r="D66" s="9">
        <v>1</v>
      </c>
      <c r="E66" s="9">
        <v>2</v>
      </c>
      <c r="G66" s="9"/>
      <c r="H66" s="9"/>
      <c r="I66" s="9"/>
      <c r="J66" s="9">
        <f t="shared" si="10"/>
        <v>3</v>
      </c>
      <c r="K66" s="9">
        <f t="shared" si="11"/>
        <v>0</v>
      </c>
      <c r="L66" s="9">
        <f t="shared" si="18"/>
        <v>404</v>
      </c>
      <c r="M66" s="9">
        <f t="shared" si="18"/>
        <v>422</v>
      </c>
      <c r="N66" s="5">
        <f t="shared" si="12"/>
        <v>1.4760820045558087</v>
      </c>
      <c r="O66" s="11">
        <f t="shared" si="16"/>
        <v>406.4145785876992</v>
      </c>
      <c r="P66" s="5">
        <f t="shared" si="13"/>
        <v>94.07744874715262</v>
      </c>
      <c r="Q66" s="9">
        <f t="shared" si="14"/>
        <v>0</v>
      </c>
      <c r="R66" s="9">
        <f t="shared" si="15"/>
        <v>3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404</v>
      </c>
      <c r="M67" s="9">
        <f t="shared" si="18"/>
        <v>422</v>
      </c>
      <c r="N67" s="5">
        <f t="shared" si="12"/>
        <v>0</v>
      </c>
      <c r="O67" s="11">
        <f t="shared" si="16"/>
        <v>406.4145785876992</v>
      </c>
      <c r="P67" s="5">
        <f t="shared" si="13"/>
        <v>94.07744874715262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404</v>
      </c>
      <c r="M68" s="9">
        <f t="shared" si="18"/>
        <v>422</v>
      </c>
      <c r="N68" s="5">
        <f aca="true" t="shared" si="21" ref="N68:N101">(+J68+K68)*($J$103/($J$103+$K$103))</f>
        <v>0</v>
      </c>
      <c r="O68" s="11">
        <f t="shared" si="16"/>
        <v>406.4145785876992</v>
      </c>
      <c r="P68" s="5">
        <f aca="true" t="shared" si="22" ref="P68:P101">O68*100/$N$103</f>
        <v>94.07744874715262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D69" s="1">
        <v>4</v>
      </c>
      <c r="E69" s="1">
        <v>4</v>
      </c>
      <c r="H69" s="1">
        <v>2</v>
      </c>
      <c r="I69" s="1">
        <v>4</v>
      </c>
      <c r="J69" s="9">
        <f t="shared" si="19"/>
        <v>8</v>
      </c>
      <c r="K69" s="9">
        <f t="shared" si="20"/>
        <v>6</v>
      </c>
      <c r="L69" s="9">
        <f t="shared" si="18"/>
        <v>412</v>
      </c>
      <c r="M69" s="9">
        <f t="shared" si="18"/>
        <v>428</v>
      </c>
      <c r="N69" s="5">
        <f t="shared" si="21"/>
        <v>6.888382687927107</v>
      </c>
      <c r="O69" s="11">
        <f aca="true" t="shared" si="25" ref="O69:O101">O68+N69</f>
        <v>413.30296127562633</v>
      </c>
      <c r="P69" s="5">
        <f t="shared" si="22"/>
        <v>95.67198177676538</v>
      </c>
      <c r="Q69" s="9">
        <f t="shared" si="23"/>
        <v>0</v>
      </c>
      <c r="R69" s="9">
        <f t="shared" si="24"/>
        <v>14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412</v>
      </c>
      <c r="M70" s="9">
        <f t="shared" si="18"/>
        <v>428</v>
      </c>
      <c r="N70" s="5">
        <f t="shared" si="21"/>
        <v>0</v>
      </c>
      <c r="O70" s="11">
        <f t="shared" si="25"/>
        <v>413.30296127562633</v>
      </c>
      <c r="P70" s="5">
        <f t="shared" si="22"/>
        <v>95.67198177676538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D71" s="1">
        <v>2</v>
      </c>
      <c r="E71" s="1">
        <v>2</v>
      </c>
      <c r="I71" s="1">
        <v>2</v>
      </c>
      <c r="J71" s="9">
        <f t="shared" si="19"/>
        <v>4</v>
      </c>
      <c r="K71" s="9">
        <f t="shared" si="20"/>
        <v>2</v>
      </c>
      <c r="L71" s="9">
        <f t="shared" si="18"/>
        <v>416</v>
      </c>
      <c r="M71" s="9">
        <f t="shared" si="18"/>
        <v>430</v>
      </c>
      <c r="N71" s="5">
        <f t="shared" si="21"/>
        <v>2.9521640091116175</v>
      </c>
      <c r="O71" s="11">
        <f t="shared" si="25"/>
        <v>416.25512528473797</v>
      </c>
      <c r="P71" s="5">
        <f t="shared" si="22"/>
        <v>96.35535307517085</v>
      </c>
      <c r="Q71" s="9">
        <f t="shared" si="23"/>
        <v>0</v>
      </c>
      <c r="R71" s="9">
        <f t="shared" si="24"/>
        <v>6</v>
      </c>
    </row>
    <row r="72" spans="1:18" ht="12.75">
      <c r="A72" s="17">
        <v>32815</v>
      </c>
      <c r="J72" s="9">
        <f t="shared" si="19"/>
        <v>0</v>
      </c>
      <c r="K72" s="9">
        <f t="shared" si="20"/>
        <v>0</v>
      </c>
      <c r="L72" s="9">
        <f t="shared" si="18"/>
        <v>416</v>
      </c>
      <c r="M72" s="9">
        <f t="shared" si="18"/>
        <v>430</v>
      </c>
      <c r="N72" s="5">
        <f t="shared" si="21"/>
        <v>0</v>
      </c>
      <c r="O72" s="11">
        <f t="shared" si="25"/>
        <v>416.25512528473797</v>
      </c>
      <c r="P72" s="5">
        <f t="shared" si="22"/>
        <v>96.35535307517085</v>
      </c>
      <c r="Q72" s="9">
        <f t="shared" si="23"/>
        <v>0</v>
      </c>
      <c r="R72" s="9">
        <f t="shared" si="24"/>
        <v>0</v>
      </c>
    </row>
    <row r="73" spans="1:18" ht="12.75">
      <c r="A73" s="17">
        <v>32816</v>
      </c>
      <c r="D73" s="1">
        <v>1</v>
      </c>
      <c r="E73" s="9">
        <v>1</v>
      </c>
      <c r="H73" s="1">
        <v>1</v>
      </c>
      <c r="I73" s="9"/>
      <c r="J73" s="9">
        <f t="shared" si="19"/>
        <v>2</v>
      </c>
      <c r="K73" s="9">
        <f t="shared" si="20"/>
        <v>1</v>
      </c>
      <c r="L73" s="9">
        <f t="shared" si="18"/>
        <v>418</v>
      </c>
      <c r="M73" s="9">
        <f t="shared" si="18"/>
        <v>431</v>
      </c>
      <c r="N73" s="5">
        <f t="shared" si="21"/>
        <v>1.4760820045558087</v>
      </c>
      <c r="O73" s="11">
        <f t="shared" si="25"/>
        <v>417.73120728929376</v>
      </c>
      <c r="P73" s="5">
        <f t="shared" si="22"/>
        <v>96.69703872437357</v>
      </c>
      <c r="Q73" s="9">
        <f t="shared" si="23"/>
        <v>0</v>
      </c>
      <c r="R73" s="9">
        <f t="shared" si="24"/>
        <v>3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418</v>
      </c>
      <c r="M74" s="9">
        <f t="shared" si="18"/>
        <v>431</v>
      </c>
      <c r="N74" s="5">
        <f t="shared" si="21"/>
        <v>0</v>
      </c>
      <c r="O74" s="11">
        <f t="shared" si="25"/>
        <v>417.73120728929376</v>
      </c>
      <c r="P74" s="5">
        <f t="shared" si="22"/>
        <v>96.69703872437357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J75" s="9">
        <f t="shared" si="19"/>
        <v>0</v>
      </c>
      <c r="K75" s="9">
        <f t="shared" si="20"/>
        <v>0</v>
      </c>
      <c r="L75" s="9">
        <f t="shared" si="18"/>
        <v>418</v>
      </c>
      <c r="M75" s="9">
        <f t="shared" si="18"/>
        <v>431</v>
      </c>
      <c r="N75" s="5">
        <f t="shared" si="21"/>
        <v>0</v>
      </c>
      <c r="O75" s="11">
        <f t="shared" si="25"/>
        <v>417.73120728929376</v>
      </c>
      <c r="P75" s="5">
        <f t="shared" si="22"/>
        <v>96.69703872437357</v>
      </c>
      <c r="Q75" s="9">
        <f t="shared" si="23"/>
        <v>0</v>
      </c>
      <c r="R75" s="9">
        <f t="shared" si="24"/>
        <v>0</v>
      </c>
    </row>
    <row r="76" spans="1:18" ht="12.75">
      <c r="A76" s="17">
        <v>32819</v>
      </c>
      <c r="D76" s="1">
        <v>3</v>
      </c>
      <c r="E76" s="1">
        <v>2</v>
      </c>
      <c r="H76" s="1">
        <v>4</v>
      </c>
      <c r="I76" s="1">
        <v>3</v>
      </c>
      <c r="J76" s="9">
        <f t="shared" si="19"/>
        <v>5</v>
      </c>
      <c r="K76" s="9">
        <f t="shared" si="20"/>
        <v>7</v>
      </c>
      <c r="L76" s="9">
        <f t="shared" si="18"/>
        <v>423</v>
      </c>
      <c r="M76" s="9">
        <f t="shared" si="18"/>
        <v>438</v>
      </c>
      <c r="N76" s="5">
        <f t="shared" si="21"/>
        <v>5.904328018223235</v>
      </c>
      <c r="O76" s="11">
        <f t="shared" si="25"/>
        <v>423.635535307517</v>
      </c>
      <c r="P76" s="5">
        <f t="shared" si="22"/>
        <v>98.0637813211845</v>
      </c>
      <c r="Q76" s="9">
        <f t="shared" si="23"/>
        <v>0</v>
      </c>
      <c r="R76" s="9">
        <f t="shared" si="24"/>
        <v>12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423</v>
      </c>
      <c r="M77" s="9">
        <f t="shared" si="18"/>
        <v>438</v>
      </c>
      <c r="N77" s="5">
        <f t="shared" si="21"/>
        <v>0</v>
      </c>
      <c r="O77" s="11">
        <f t="shared" si="25"/>
        <v>423.635535307517</v>
      </c>
      <c r="P77" s="5">
        <f t="shared" si="22"/>
        <v>98.0637813211845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>
        <v>1</v>
      </c>
      <c r="E78" s="1">
        <v>2</v>
      </c>
      <c r="G78" s="9"/>
      <c r="H78" s="9">
        <v>1</v>
      </c>
      <c r="I78" s="1">
        <v>2</v>
      </c>
      <c r="J78" s="9">
        <f t="shared" si="19"/>
        <v>3</v>
      </c>
      <c r="K78" s="9">
        <f t="shared" si="20"/>
        <v>3</v>
      </c>
      <c r="L78" s="9">
        <f t="shared" si="18"/>
        <v>426</v>
      </c>
      <c r="M78" s="9">
        <f t="shared" si="18"/>
        <v>441</v>
      </c>
      <c r="N78" s="5">
        <f t="shared" si="21"/>
        <v>2.9521640091116175</v>
      </c>
      <c r="O78" s="11">
        <f t="shared" si="25"/>
        <v>426.58769931662863</v>
      </c>
      <c r="P78" s="5">
        <f t="shared" si="22"/>
        <v>98.74715261958998</v>
      </c>
      <c r="Q78" s="9">
        <f t="shared" si="23"/>
        <v>0</v>
      </c>
      <c r="R78" s="9">
        <f t="shared" si="24"/>
        <v>6</v>
      </c>
    </row>
    <row r="79" spans="1:18" ht="12.75">
      <c r="A79" s="17">
        <v>32822</v>
      </c>
      <c r="J79" s="9">
        <f t="shared" si="19"/>
        <v>0</v>
      </c>
      <c r="K79" s="9">
        <f t="shared" si="20"/>
        <v>0</v>
      </c>
      <c r="L79" s="9">
        <f t="shared" si="18"/>
        <v>426</v>
      </c>
      <c r="M79" s="9">
        <f t="shared" si="18"/>
        <v>441</v>
      </c>
      <c r="N79" s="5">
        <f t="shared" si="21"/>
        <v>0</v>
      </c>
      <c r="O79" s="11">
        <f t="shared" si="25"/>
        <v>426.58769931662863</v>
      </c>
      <c r="P79" s="5">
        <f t="shared" si="22"/>
        <v>98.74715261958998</v>
      </c>
      <c r="Q79" s="9">
        <f t="shared" si="23"/>
        <v>0</v>
      </c>
      <c r="R79" s="9">
        <f t="shared" si="24"/>
        <v>0</v>
      </c>
    </row>
    <row r="80" spans="1:18" ht="12.75">
      <c r="A80" s="17">
        <v>32823</v>
      </c>
      <c r="J80" s="9">
        <f t="shared" si="19"/>
        <v>0</v>
      </c>
      <c r="K80" s="9">
        <f t="shared" si="20"/>
        <v>0</v>
      </c>
      <c r="L80" s="9">
        <f t="shared" si="18"/>
        <v>426</v>
      </c>
      <c r="M80" s="9">
        <f t="shared" si="18"/>
        <v>441</v>
      </c>
      <c r="N80" s="5">
        <f t="shared" si="21"/>
        <v>0</v>
      </c>
      <c r="O80" s="11">
        <f t="shared" si="25"/>
        <v>426.58769931662863</v>
      </c>
      <c r="P80" s="5">
        <f t="shared" si="22"/>
        <v>98.74715261958998</v>
      </c>
      <c r="Q80" s="9">
        <f t="shared" si="23"/>
        <v>0</v>
      </c>
      <c r="R80" s="9">
        <f t="shared" si="24"/>
        <v>0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426</v>
      </c>
      <c r="M81" s="9">
        <f t="shared" si="18"/>
        <v>441</v>
      </c>
      <c r="N81" s="5">
        <f t="shared" si="21"/>
        <v>0</v>
      </c>
      <c r="O81" s="11">
        <f t="shared" si="25"/>
        <v>426.58769931662863</v>
      </c>
      <c r="P81" s="5">
        <f t="shared" si="22"/>
        <v>98.74715261958998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J82" s="9">
        <f t="shared" si="19"/>
        <v>0</v>
      </c>
      <c r="K82" s="9">
        <f t="shared" si="20"/>
        <v>0</v>
      </c>
      <c r="L82" s="9">
        <f t="shared" si="18"/>
        <v>426</v>
      </c>
      <c r="M82" s="9">
        <f t="shared" si="18"/>
        <v>441</v>
      </c>
      <c r="N82" s="5">
        <f t="shared" si="21"/>
        <v>0</v>
      </c>
      <c r="O82" s="11">
        <f t="shared" si="25"/>
        <v>426.58769931662863</v>
      </c>
      <c r="P82" s="5">
        <f t="shared" si="22"/>
        <v>98.74715261958998</v>
      </c>
      <c r="Q82" s="9">
        <f t="shared" si="23"/>
        <v>0</v>
      </c>
      <c r="R82" s="9">
        <f t="shared" si="24"/>
        <v>0</v>
      </c>
    </row>
    <row r="83" spans="1:18" ht="12.75">
      <c r="A83" s="17">
        <v>32826</v>
      </c>
      <c r="D83" s="1">
        <v>3</v>
      </c>
      <c r="G83" s="1">
        <v>1</v>
      </c>
      <c r="I83" s="1">
        <v>3</v>
      </c>
      <c r="J83" s="9">
        <f t="shared" si="19"/>
        <v>3</v>
      </c>
      <c r="K83" s="9">
        <f t="shared" si="20"/>
        <v>2</v>
      </c>
      <c r="L83" s="9">
        <f t="shared" si="18"/>
        <v>429</v>
      </c>
      <c r="M83" s="9">
        <f t="shared" si="18"/>
        <v>443</v>
      </c>
      <c r="N83" s="5">
        <f t="shared" si="21"/>
        <v>2.4601366742596813</v>
      </c>
      <c r="O83" s="11">
        <f t="shared" si="25"/>
        <v>429.0478359908883</v>
      </c>
      <c r="P83" s="5">
        <f t="shared" si="22"/>
        <v>99.31662870159454</v>
      </c>
      <c r="Q83" s="9">
        <f t="shared" si="23"/>
        <v>1</v>
      </c>
      <c r="R83" s="9">
        <f t="shared" si="24"/>
        <v>6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429</v>
      </c>
      <c r="M84" s="9">
        <f t="shared" si="18"/>
        <v>443</v>
      </c>
      <c r="N84" s="5">
        <f t="shared" si="21"/>
        <v>0</v>
      </c>
      <c r="O84" s="11">
        <f t="shared" si="25"/>
        <v>429.0478359908883</v>
      </c>
      <c r="P84" s="5">
        <f t="shared" si="22"/>
        <v>99.31662870159454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429</v>
      </c>
      <c r="M85" s="9">
        <f t="shared" si="26"/>
        <v>443</v>
      </c>
      <c r="N85" s="5">
        <f t="shared" si="21"/>
        <v>0</v>
      </c>
      <c r="O85" s="11">
        <f t="shared" si="25"/>
        <v>429.0478359908883</v>
      </c>
      <c r="P85" s="5">
        <f t="shared" si="22"/>
        <v>99.31662870159454</v>
      </c>
      <c r="Q85" s="9">
        <f t="shared" si="23"/>
        <v>0</v>
      </c>
      <c r="R85" s="9">
        <f t="shared" si="24"/>
        <v>0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429</v>
      </c>
      <c r="M86" s="9">
        <f t="shared" si="26"/>
        <v>443</v>
      </c>
      <c r="N86" s="5">
        <f t="shared" si="21"/>
        <v>0</v>
      </c>
      <c r="O86" s="11">
        <f t="shared" si="25"/>
        <v>429.0478359908883</v>
      </c>
      <c r="P86" s="5">
        <f t="shared" si="22"/>
        <v>99.31662870159454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/>
      <c r="E87" s="9">
        <v>1</v>
      </c>
      <c r="F87" s="9">
        <v>1</v>
      </c>
      <c r="G87" s="9"/>
      <c r="H87" s="9">
        <v>2</v>
      </c>
      <c r="I87" s="9"/>
      <c r="J87" s="9">
        <f t="shared" si="19"/>
        <v>1</v>
      </c>
      <c r="K87" s="9">
        <f t="shared" si="20"/>
        <v>1</v>
      </c>
      <c r="L87" s="9">
        <f t="shared" si="26"/>
        <v>430</v>
      </c>
      <c r="M87" s="9">
        <f t="shared" si="26"/>
        <v>444</v>
      </c>
      <c r="N87" s="5">
        <f t="shared" si="21"/>
        <v>0.9840546697038725</v>
      </c>
      <c r="O87" s="11">
        <f t="shared" si="25"/>
        <v>430.0318906605922</v>
      </c>
      <c r="P87" s="5">
        <f t="shared" si="22"/>
        <v>99.54441913439636</v>
      </c>
      <c r="Q87" s="9">
        <f t="shared" si="23"/>
        <v>1</v>
      </c>
      <c r="R87" s="9">
        <f t="shared" si="24"/>
        <v>3</v>
      </c>
    </row>
    <row r="88" spans="1:18" ht="12.75">
      <c r="A88" s="17">
        <v>32831</v>
      </c>
      <c r="J88" s="9">
        <f t="shared" si="19"/>
        <v>0</v>
      </c>
      <c r="K88" s="9">
        <f t="shared" si="20"/>
        <v>0</v>
      </c>
      <c r="L88" s="9">
        <f t="shared" si="26"/>
        <v>430</v>
      </c>
      <c r="M88" s="9">
        <f t="shared" si="26"/>
        <v>444</v>
      </c>
      <c r="N88" s="5">
        <f t="shared" si="21"/>
        <v>0</v>
      </c>
      <c r="O88" s="11">
        <f t="shared" si="25"/>
        <v>430.0318906605922</v>
      </c>
      <c r="P88" s="5">
        <f t="shared" si="22"/>
        <v>99.54441913439636</v>
      </c>
      <c r="Q88" s="9">
        <f t="shared" si="23"/>
        <v>0</v>
      </c>
      <c r="R88" s="9">
        <f t="shared" si="24"/>
        <v>0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430</v>
      </c>
      <c r="M89" s="9">
        <f t="shared" si="26"/>
        <v>444</v>
      </c>
      <c r="N89" s="5">
        <f t="shared" si="21"/>
        <v>0</v>
      </c>
      <c r="O89" s="11">
        <f t="shared" si="25"/>
        <v>430.0318906605922</v>
      </c>
      <c r="P89" s="5">
        <f t="shared" si="22"/>
        <v>99.54441913439636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I90" s="1">
        <v>1</v>
      </c>
      <c r="J90" s="9">
        <f t="shared" si="19"/>
        <v>0</v>
      </c>
      <c r="K90" s="9">
        <f t="shared" si="20"/>
        <v>1</v>
      </c>
      <c r="L90" s="9">
        <f t="shared" si="26"/>
        <v>430</v>
      </c>
      <c r="M90" s="9">
        <f t="shared" si="26"/>
        <v>445</v>
      </c>
      <c r="N90" s="5">
        <f t="shared" si="21"/>
        <v>0.4920273348519362</v>
      </c>
      <c r="O90" s="11">
        <f t="shared" si="25"/>
        <v>430.5239179954441</v>
      </c>
      <c r="P90" s="5">
        <f t="shared" si="22"/>
        <v>99.65831435079727</v>
      </c>
      <c r="Q90" s="9">
        <f t="shared" si="23"/>
        <v>0</v>
      </c>
      <c r="R90" s="9">
        <f t="shared" si="24"/>
        <v>1</v>
      </c>
    </row>
    <row r="91" spans="1:18" ht="12.75">
      <c r="A91" s="17">
        <v>32834</v>
      </c>
      <c r="J91" s="9">
        <f t="shared" si="19"/>
        <v>0</v>
      </c>
      <c r="K91" s="9">
        <f t="shared" si="20"/>
        <v>0</v>
      </c>
      <c r="L91" s="9">
        <f t="shared" si="26"/>
        <v>430</v>
      </c>
      <c r="M91" s="9">
        <f t="shared" si="26"/>
        <v>445</v>
      </c>
      <c r="N91" s="5">
        <f t="shared" si="21"/>
        <v>0</v>
      </c>
      <c r="O91" s="11">
        <f t="shared" si="25"/>
        <v>430.5239179954441</v>
      </c>
      <c r="P91" s="5">
        <f t="shared" si="22"/>
        <v>99.65831435079727</v>
      </c>
      <c r="Q91" s="9">
        <f t="shared" si="23"/>
        <v>0</v>
      </c>
      <c r="R91" s="9">
        <f t="shared" si="24"/>
        <v>0</v>
      </c>
    </row>
    <row r="92" spans="1:18" ht="12.75">
      <c r="A92" s="17">
        <v>32835</v>
      </c>
      <c r="J92" s="9">
        <f t="shared" si="19"/>
        <v>0</v>
      </c>
      <c r="K92" s="9">
        <f t="shared" si="20"/>
        <v>0</v>
      </c>
      <c r="L92" s="9">
        <f t="shared" si="26"/>
        <v>430</v>
      </c>
      <c r="M92" s="9">
        <f t="shared" si="26"/>
        <v>445</v>
      </c>
      <c r="N92" s="5">
        <f t="shared" si="21"/>
        <v>0</v>
      </c>
      <c r="O92" s="11">
        <f t="shared" si="25"/>
        <v>430.5239179954441</v>
      </c>
      <c r="P92" s="5">
        <f t="shared" si="22"/>
        <v>99.65831435079727</v>
      </c>
      <c r="Q92" s="9">
        <f t="shared" si="23"/>
        <v>0</v>
      </c>
      <c r="R92" s="9">
        <f t="shared" si="24"/>
        <v>0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430</v>
      </c>
      <c r="M93" s="9">
        <f t="shared" si="26"/>
        <v>445</v>
      </c>
      <c r="N93" s="5">
        <f t="shared" si="21"/>
        <v>0</v>
      </c>
      <c r="O93" s="11">
        <f t="shared" si="25"/>
        <v>430.5239179954441</v>
      </c>
      <c r="P93" s="5">
        <f t="shared" si="22"/>
        <v>99.65831435079727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B94" s="1">
        <v>1</v>
      </c>
      <c r="D94" s="9"/>
      <c r="E94" s="9">
        <v>1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430</v>
      </c>
      <c r="M94" s="9">
        <f t="shared" si="26"/>
        <v>445</v>
      </c>
      <c r="N94" s="5">
        <f t="shared" si="21"/>
        <v>0</v>
      </c>
      <c r="O94" s="11">
        <f t="shared" si="25"/>
        <v>430.5239179954441</v>
      </c>
      <c r="P94" s="5">
        <f t="shared" si="22"/>
        <v>99.65831435079727</v>
      </c>
      <c r="Q94" s="9">
        <f t="shared" si="23"/>
        <v>1</v>
      </c>
      <c r="R94" s="9">
        <f t="shared" si="24"/>
        <v>1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430</v>
      </c>
      <c r="M95" s="9">
        <f t="shared" si="26"/>
        <v>445</v>
      </c>
      <c r="N95" s="5">
        <f t="shared" si="21"/>
        <v>0</v>
      </c>
      <c r="O95" s="11">
        <f t="shared" si="25"/>
        <v>430.5239179954441</v>
      </c>
      <c r="P95" s="5">
        <f t="shared" si="22"/>
        <v>99.65831435079727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430</v>
      </c>
      <c r="M96" s="9">
        <f t="shared" si="26"/>
        <v>445</v>
      </c>
      <c r="N96" s="5">
        <f t="shared" si="21"/>
        <v>0</v>
      </c>
      <c r="O96" s="11">
        <f t="shared" si="25"/>
        <v>430.5239179954441</v>
      </c>
      <c r="P96" s="5">
        <f t="shared" si="22"/>
        <v>99.65831435079727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J97" s="9">
        <f t="shared" si="19"/>
        <v>0</v>
      </c>
      <c r="K97" s="9">
        <f t="shared" si="20"/>
        <v>0</v>
      </c>
      <c r="L97" s="9">
        <f t="shared" si="26"/>
        <v>430</v>
      </c>
      <c r="M97" s="9">
        <f t="shared" si="26"/>
        <v>445</v>
      </c>
      <c r="N97" s="5">
        <f t="shared" si="21"/>
        <v>0</v>
      </c>
      <c r="O97" s="11">
        <f t="shared" si="25"/>
        <v>430.5239179954441</v>
      </c>
      <c r="P97" s="5">
        <f t="shared" si="22"/>
        <v>99.65831435079727</v>
      </c>
      <c r="Q97" s="9">
        <f t="shared" si="23"/>
        <v>0</v>
      </c>
      <c r="R97" s="9">
        <f t="shared" si="24"/>
        <v>0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430</v>
      </c>
      <c r="M98" s="9">
        <f t="shared" si="26"/>
        <v>445</v>
      </c>
      <c r="N98" s="5">
        <f t="shared" si="21"/>
        <v>0</v>
      </c>
      <c r="O98" s="11">
        <f t="shared" si="25"/>
        <v>430.5239179954441</v>
      </c>
      <c r="P98" s="5">
        <f t="shared" si="22"/>
        <v>99.65831435079727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430</v>
      </c>
      <c r="M99" s="9">
        <f t="shared" si="26"/>
        <v>445</v>
      </c>
      <c r="N99" s="5">
        <f t="shared" si="21"/>
        <v>0</v>
      </c>
      <c r="O99" s="11">
        <f t="shared" si="25"/>
        <v>430.5239179954441</v>
      </c>
      <c r="P99" s="5">
        <f t="shared" si="22"/>
        <v>99.65831435079727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430</v>
      </c>
      <c r="M100" s="9">
        <f t="shared" si="26"/>
        <v>445</v>
      </c>
      <c r="N100" s="5">
        <f t="shared" si="21"/>
        <v>0</v>
      </c>
      <c r="O100" s="11">
        <f t="shared" si="25"/>
        <v>430.5239179954441</v>
      </c>
      <c r="P100" s="5">
        <f t="shared" si="22"/>
        <v>99.65831435079727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>
        <v>2</v>
      </c>
      <c r="E101" s="9"/>
      <c r="G101" s="9"/>
      <c r="H101" s="9"/>
      <c r="I101" s="9">
        <v>1</v>
      </c>
      <c r="J101" s="9">
        <f t="shared" si="19"/>
        <v>2</v>
      </c>
      <c r="K101" s="9">
        <f t="shared" si="20"/>
        <v>1</v>
      </c>
      <c r="L101" s="9">
        <f t="shared" si="26"/>
        <v>432</v>
      </c>
      <c r="M101" s="9">
        <f t="shared" si="26"/>
        <v>446</v>
      </c>
      <c r="N101" s="5">
        <f t="shared" si="21"/>
        <v>1.4760820045558087</v>
      </c>
      <c r="O101" s="11">
        <f t="shared" si="25"/>
        <v>431.9999999999999</v>
      </c>
      <c r="P101" s="5">
        <f t="shared" si="22"/>
        <v>99.99999999999999</v>
      </c>
      <c r="Q101" s="9">
        <f t="shared" si="23"/>
        <v>0</v>
      </c>
      <c r="R101" s="9">
        <f t="shared" si="24"/>
        <v>3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2</v>
      </c>
      <c r="C103" s="9">
        <f t="shared" si="27"/>
        <v>4</v>
      </c>
      <c r="D103" s="9">
        <f t="shared" si="27"/>
        <v>274</v>
      </c>
      <c r="E103" s="9">
        <f t="shared" si="27"/>
        <v>164</v>
      </c>
      <c r="F103" s="9">
        <f t="shared" si="27"/>
        <v>1</v>
      </c>
      <c r="G103" s="9">
        <f t="shared" si="27"/>
        <v>3</v>
      </c>
      <c r="H103" s="9">
        <f t="shared" si="27"/>
        <v>192</v>
      </c>
      <c r="I103" s="9">
        <f t="shared" si="27"/>
        <v>258</v>
      </c>
      <c r="J103" s="9">
        <f t="shared" si="27"/>
        <v>432</v>
      </c>
      <c r="K103" s="9">
        <f t="shared" si="27"/>
        <v>446</v>
      </c>
      <c r="N103" s="5">
        <f>SUM(N4:N101)</f>
        <v>431.9999999999999</v>
      </c>
      <c r="Q103" s="11">
        <f>SUM(Q4:Q101)</f>
        <v>10</v>
      </c>
      <c r="R103" s="11">
        <f>SUM(R4:R101)</f>
        <v>888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A10">
      <selection activeCell="T9" sqref="T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1068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974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19.525667351129364</v>
      </c>
      <c r="AA4" s="5">
        <f aca="true" t="shared" si="6" ref="AA4:AA17">Z4*100/$Z$18</f>
        <v>3.798767967145791</v>
      </c>
      <c r="AB4" s="11">
        <f>SUM(Q4:Q10)+SUM(R4:R10)</f>
        <v>49</v>
      </c>
      <c r="AC4" s="11">
        <f>100*SUM(R4:R10)/AB4</f>
        <v>87.75510204081633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1021</v>
      </c>
      <c r="W5"/>
      <c r="X5"/>
      <c r="Y5" s="1" t="s">
        <v>39</v>
      </c>
      <c r="Z5" s="11">
        <f>SUM(N11:N17)</f>
        <v>18.99794661190965</v>
      </c>
      <c r="AA5" s="5">
        <f t="shared" si="6"/>
        <v>3.696098562628337</v>
      </c>
      <c r="AB5" s="11">
        <f>SUM(Q11:Q17)+SUM(R11:R17)</f>
        <v>38</v>
      </c>
      <c r="AC5" s="11">
        <f>100*SUM(R11:R17)/AB5</f>
        <v>97.36842105263158</v>
      </c>
    </row>
    <row r="6" spans="1:29" ht="15">
      <c r="A6" s="17">
        <v>32749</v>
      </c>
      <c r="C6" s="1">
        <v>1</v>
      </c>
      <c r="D6" s="1">
        <v>4</v>
      </c>
      <c r="E6" s="1">
        <v>6</v>
      </c>
      <c r="F6" s="1">
        <v>1</v>
      </c>
      <c r="G6" s="1">
        <v>1</v>
      </c>
      <c r="H6" s="1">
        <v>3</v>
      </c>
      <c r="I6" s="1">
        <v>5</v>
      </c>
      <c r="J6" s="9">
        <f t="shared" si="0"/>
        <v>9</v>
      </c>
      <c r="K6" s="9">
        <f t="shared" si="1"/>
        <v>6</v>
      </c>
      <c r="L6" s="9">
        <f t="shared" si="7"/>
        <v>9</v>
      </c>
      <c r="M6" s="9">
        <f t="shared" si="7"/>
        <v>6</v>
      </c>
      <c r="N6" s="5">
        <f t="shared" si="2"/>
        <v>7.915811088295688</v>
      </c>
      <c r="O6" s="11">
        <f t="shared" si="8"/>
        <v>7.915811088295688</v>
      </c>
      <c r="P6" s="5">
        <f t="shared" si="3"/>
        <v>1.5400410677618068</v>
      </c>
      <c r="Q6" s="9">
        <f t="shared" si="4"/>
        <v>3</v>
      </c>
      <c r="R6" s="9">
        <f t="shared" si="5"/>
        <v>18</v>
      </c>
      <c r="T6" s="8" t="s">
        <v>40</v>
      </c>
      <c r="V6" s="9">
        <f>Q103</f>
        <v>47</v>
      </c>
      <c r="W6"/>
      <c r="X6" s="1" t="s">
        <v>41</v>
      </c>
      <c r="Z6" s="11">
        <f>SUM(N18:N24)</f>
        <v>54.882956878850095</v>
      </c>
      <c r="AA6" s="5">
        <f t="shared" si="6"/>
        <v>10.677618069815193</v>
      </c>
      <c r="AB6" s="11">
        <f>SUM(Q18:Q24)+SUM(R18:R24)</f>
        <v>108</v>
      </c>
      <c r="AC6" s="11">
        <f>100*SUM(R18:R24)/AB6</f>
        <v>98.14814814814815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9</v>
      </c>
      <c r="M7" s="9">
        <f t="shared" si="7"/>
        <v>6</v>
      </c>
      <c r="N7" s="5">
        <f t="shared" si="2"/>
        <v>0</v>
      </c>
      <c r="O7" s="11">
        <f t="shared" si="8"/>
        <v>7.915811088295688</v>
      </c>
      <c r="P7" s="5">
        <f t="shared" si="3"/>
        <v>1.5400410677618068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95.59925093632958</v>
      </c>
      <c r="W7"/>
      <c r="Y7" s="1" t="s">
        <v>43</v>
      </c>
      <c r="Z7" s="11">
        <f>SUM(N25:N31)</f>
        <v>70.18685831622176</v>
      </c>
      <c r="AA7" s="5">
        <f t="shared" si="6"/>
        <v>13.655030800821354</v>
      </c>
      <c r="AB7" s="11">
        <f>SUM(Q25:Q31)+SUM(R25:R31)</f>
        <v>145</v>
      </c>
      <c r="AC7" s="11">
        <f>100*SUM(R25:R31)/AB7</f>
        <v>95.86206896551724</v>
      </c>
    </row>
    <row r="8" spans="1:29" ht="15">
      <c r="A8" s="17">
        <v>32751</v>
      </c>
      <c r="H8" s="1">
        <v>1</v>
      </c>
      <c r="J8" s="9">
        <f t="shared" si="0"/>
        <v>0</v>
      </c>
      <c r="K8" s="9">
        <f t="shared" si="1"/>
        <v>1</v>
      </c>
      <c r="L8" s="9">
        <f t="shared" si="7"/>
        <v>9</v>
      </c>
      <c r="M8" s="9">
        <f t="shared" si="7"/>
        <v>7</v>
      </c>
      <c r="N8" s="5">
        <f t="shared" si="2"/>
        <v>0.5277207392197125</v>
      </c>
      <c r="O8" s="11">
        <f t="shared" si="8"/>
        <v>8.4435318275154</v>
      </c>
      <c r="P8" s="5">
        <f t="shared" si="3"/>
        <v>1.642710472279261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23.21971252566735</v>
      </c>
      <c r="AA8" s="5">
        <f t="shared" si="6"/>
        <v>4.517453798767967</v>
      </c>
      <c r="AB8" s="11">
        <f>SUM(Q32:Q38)+SUM(R32:R38)</f>
        <v>64</v>
      </c>
      <c r="AC8" s="11">
        <f>100*SUM(R32:R38)/AB8</f>
        <v>84.375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7</v>
      </c>
      <c r="N9" s="5">
        <f t="shared" si="2"/>
        <v>0</v>
      </c>
      <c r="O9" s="11">
        <f t="shared" si="8"/>
        <v>8.4435318275154</v>
      </c>
      <c r="P9" s="5">
        <f t="shared" si="3"/>
        <v>1.642710472279261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41.162217659137575</v>
      </c>
      <c r="AA9" s="5">
        <f t="shared" si="6"/>
        <v>8.008213552361397</v>
      </c>
      <c r="AB9" s="11">
        <f>SUM(Q39:Q45)+SUM(R39:R45)</f>
        <v>84</v>
      </c>
      <c r="AC9" s="11">
        <f>100*SUM(R39:R45)/AB9</f>
        <v>96.42857142857143</v>
      </c>
    </row>
    <row r="10" spans="1:29" ht="15">
      <c r="A10" s="17">
        <v>32753</v>
      </c>
      <c r="B10" s="9"/>
      <c r="C10" s="9"/>
      <c r="D10" s="9">
        <v>4</v>
      </c>
      <c r="E10" s="9">
        <v>7</v>
      </c>
      <c r="F10" s="9">
        <v>1</v>
      </c>
      <c r="G10" s="9">
        <v>2</v>
      </c>
      <c r="H10" s="9">
        <v>6</v>
      </c>
      <c r="I10" s="9">
        <v>7</v>
      </c>
      <c r="J10" s="9">
        <f t="shared" si="0"/>
        <v>11</v>
      </c>
      <c r="K10" s="9">
        <f t="shared" si="1"/>
        <v>10</v>
      </c>
      <c r="L10" s="9">
        <f t="shared" si="7"/>
        <v>20</v>
      </c>
      <c r="M10" s="9">
        <f t="shared" si="7"/>
        <v>17</v>
      </c>
      <c r="N10" s="5">
        <f t="shared" si="2"/>
        <v>11.082135523613964</v>
      </c>
      <c r="O10" s="11">
        <f t="shared" si="8"/>
        <v>19.525667351129364</v>
      </c>
      <c r="P10" s="5">
        <f t="shared" si="3"/>
        <v>3.798767967145791</v>
      </c>
      <c r="Q10" s="9">
        <f t="shared" si="4"/>
        <v>3</v>
      </c>
      <c r="R10" s="9">
        <f t="shared" si="5"/>
        <v>24</v>
      </c>
      <c r="U10" s="8" t="s">
        <v>4</v>
      </c>
      <c r="V10" s="5">
        <f>100*(+E103/(E103+D103))</f>
        <v>57.22433460076045</v>
      </c>
      <c r="W10"/>
      <c r="X10" s="8" t="s">
        <v>47</v>
      </c>
      <c r="Z10" s="11">
        <f>SUM(N46:N52)</f>
        <v>112.40451745379876</v>
      </c>
      <c r="AA10" s="5">
        <f t="shared" si="6"/>
        <v>21.868583162217657</v>
      </c>
      <c r="AB10" s="11">
        <f>SUM(Q46:Q52)+SUM(R46:R52)</f>
        <v>231</v>
      </c>
      <c r="AC10" s="11">
        <f>100*SUM(R46:R52)/AB10</f>
        <v>96.1038961038961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20</v>
      </c>
      <c r="M11" s="9">
        <f t="shared" si="7"/>
        <v>17</v>
      </c>
      <c r="N11" s="5">
        <f t="shared" si="2"/>
        <v>0</v>
      </c>
      <c r="O11" s="11">
        <f t="shared" si="8"/>
        <v>19.525667351129364</v>
      </c>
      <c r="P11" s="5">
        <f t="shared" si="3"/>
        <v>3.798767967145791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48.282828282828284</v>
      </c>
      <c r="W11"/>
      <c r="Y11" s="8" t="s">
        <v>49</v>
      </c>
      <c r="Z11" s="11">
        <f>SUM(N53:N59)</f>
        <v>71.24229979466119</v>
      </c>
      <c r="AA11" s="5">
        <f t="shared" si="6"/>
        <v>13.860369609856264</v>
      </c>
      <c r="AB11" s="11">
        <f>SUM(Q53:Q59)+SUM(R53:R59)</f>
        <v>139</v>
      </c>
      <c r="AC11" s="11">
        <f>100*SUM(R53:R59)/AB11</f>
        <v>98.56115107913669</v>
      </c>
    </row>
    <row r="12" spans="1:29" ht="15">
      <c r="A12" s="17">
        <v>32755</v>
      </c>
      <c r="J12" s="9">
        <f t="shared" si="0"/>
        <v>0</v>
      </c>
      <c r="K12" s="9">
        <f t="shared" si="1"/>
        <v>0</v>
      </c>
      <c r="L12" s="9">
        <f t="shared" si="7"/>
        <v>20</v>
      </c>
      <c r="M12" s="9">
        <f t="shared" si="7"/>
        <v>17</v>
      </c>
      <c r="N12" s="5">
        <f t="shared" si="2"/>
        <v>0</v>
      </c>
      <c r="O12" s="11">
        <f t="shared" si="8"/>
        <v>19.525667351129364</v>
      </c>
      <c r="P12" s="5">
        <f t="shared" si="3"/>
        <v>3.798767967145791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52.889324191968655</v>
      </c>
      <c r="W12"/>
      <c r="X12" s="8" t="s">
        <v>51</v>
      </c>
      <c r="Z12" s="11">
        <f>SUM(N60:N66)</f>
        <v>65.96509240246407</v>
      </c>
      <c r="AA12" s="5">
        <f t="shared" si="6"/>
        <v>12.833675564681725</v>
      </c>
      <c r="AB12" s="11">
        <f>SUM(Q60:Q66)+SUM(R60:R66)</f>
        <v>139</v>
      </c>
      <c r="AC12" s="11">
        <f>100*SUM(R60:R66)/AB12</f>
        <v>94.96402877697842</v>
      </c>
    </row>
    <row r="13" spans="1:29" ht="15">
      <c r="A13" s="17">
        <v>32756</v>
      </c>
      <c r="D13" s="1">
        <v>1</v>
      </c>
      <c r="E13" s="1">
        <v>3</v>
      </c>
      <c r="F13" s="1">
        <v>1</v>
      </c>
      <c r="H13" s="1">
        <v>2</v>
      </c>
      <c r="I13" s="1">
        <v>4</v>
      </c>
      <c r="J13" s="9">
        <f t="shared" si="0"/>
        <v>4</v>
      </c>
      <c r="K13" s="9">
        <f t="shared" si="1"/>
        <v>5</v>
      </c>
      <c r="L13" s="9">
        <f t="shared" si="7"/>
        <v>24</v>
      </c>
      <c r="M13" s="9">
        <f t="shared" si="7"/>
        <v>22</v>
      </c>
      <c r="N13" s="5">
        <f t="shared" si="2"/>
        <v>4.749486652977413</v>
      </c>
      <c r="O13" s="11">
        <f t="shared" si="8"/>
        <v>24.275154004106778</v>
      </c>
      <c r="P13" s="5">
        <f t="shared" si="3"/>
        <v>4.722792607802875</v>
      </c>
      <c r="Q13" s="9">
        <f t="shared" si="4"/>
        <v>1</v>
      </c>
      <c r="R13" s="9">
        <f t="shared" si="5"/>
        <v>10</v>
      </c>
      <c r="W13"/>
      <c r="Y13" s="8" t="s">
        <v>52</v>
      </c>
      <c r="Z13" s="11">
        <f>SUM(N67:N73)</f>
        <v>22.164271047227928</v>
      </c>
      <c r="AA13" s="5">
        <f t="shared" si="6"/>
        <v>4.312114989733059</v>
      </c>
      <c r="AB13" s="11">
        <f>SUM(Q67:Q73)+SUM(R67:R73)</f>
        <v>42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24</v>
      </c>
      <c r="M14" s="9">
        <f t="shared" si="7"/>
        <v>22</v>
      </c>
      <c r="N14" s="5">
        <f t="shared" si="2"/>
        <v>0</v>
      </c>
      <c r="O14" s="11">
        <f t="shared" si="8"/>
        <v>24.275154004106778</v>
      </c>
      <c r="P14" s="5">
        <f t="shared" si="3"/>
        <v>4.722792607802875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9.498973305954825</v>
      </c>
      <c r="AA14" s="5">
        <f t="shared" si="6"/>
        <v>1.8480492813141685</v>
      </c>
      <c r="AB14" s="11">
        <f>SUM(Q74:Q80)+SUM(R74:R80)</f>
        <v>18</v>
      </c>
      <c r="AC14" s="11">
        <f>100*SUM(R74:R80)/AB14</f>
        <v>100</v>
      </c>
    </row>
    <row r="15" spans="1:29" ht="15">
      <c r="A15" s="17">
        <v>32758</v>
      </c>
      <c r="D15" s="9"/>
      <c r="E15" s="9">
        <v>5</v>
      </c>
      <c r="H15" s="9"/>
      <c r="I15" s="9"/>
      <c r="J15" s="9">
        <f t="shared" si="0"/>
        <v>5</v>
      </c>
      <c r="K15" s="9">
        <f t="shared" si="1"/>
        <v>0</v>
      </c>
      <c r="L15" s="9">
        <f t="shared" si="7"/>
        <v>29</v>
      </c>
      <c r="M15" s="9">
        <f t="shared" si="7"/>
        <v>22</v>
      </c>
      <c r="N15" s="5">
        <f t="shared" si="2"/>
        <v>2.6386036960985626</v>
      </c>
      <c r="O15" s="11">
        <f t="shared" si="8"/>
        <v>26.91375770020534</v>
      </c>
      <c r="P15" s="5">
        <f t="shared" si="3"/>
        <v>5.236139630390144</v>
      </c>
      <c r="Q15" s="9">
        <f t="shared" si="4"/>
        <v>0</v>
      </c>
      <c r="R15" s="9">
        <f t="shared" si="5"/>
        <v>5</v>
      </c>
      <c r="T15" s="8"/>
      <c r="W15"/>
      <c r="Y15" s="8" t="s">
        <v>54</v>
      </c>
      <c r="Z15" s="11">
        <f>SUM(N81:N87)</f>
        <v>1.055441478439425</v>
      </c>
      <c r="AA15" s="5">
        <f t="shared" si="6"/>
        <v>0.20533880903490762</v>
      </c>
      <c r="AB15" s="11">
        <f>SUM(Q81:Q87)+SUM(R81:R87)</f>
        <v>2</v>
      </c>
      <c r="AC15" s="11">
        <f>100*SUM(R81:R87)/AB15</f>
        <v>100</v>
      </c>
    </row>
    <row r="16" spans="1:29" ht="12.75">
      <c r="A16" s="17">
        <v>32759</v>
      </c>
      <c r="J16" s="9">
        <f t="shared" si="0"/>
        <v>0</v>
      </c>
      <c r="K16" s="9">
        <f t="shared" si="1"/>
        <v>0</v>
      </c>
      <c r="L16" s="9">
        <f t="shared" si="7"/>
        <v>29</v>
      </c>
      <c r="M16" s="9">
        <f t="shared" si="7"/>
        <v>22</v>
      </c>
      <c r="N16" s="5">
        <f t="shared" si="2"/>
        <v>0</v>
      </c>
      <c r="O16" s="11">
        <f t="shared" si="8"/>
        <v>26.91375770020534</v>
      </c>
      <c r="P16" s="5">
        <f t="shared" si="3"/>
        <v>5.236139630390144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1.5831622176591376</v>
      </c>
      <c r="AA16" s="5">
        <f t="shared" si="6"/>
        <v>0.3080082135523614</v>
      </c>
      <c r="AB16" s="11">
        <f>SUM(Q88:Q94)+SUM(R88:R94)</f>
        <v>5</v>
      </c>
      <c r="AC16" s="11">
        <f>100*SUM(R88:R94)/AB16</f>
        <v>80</v>
      </c>
    </row>
    <row r="17" spans="1:29" ht="15">
      <c r="A17" s="17">
        <v>32760</v>
      </c>
      <c r="B17" s="9"/>
      <c r="D17" s="9">
        <v>5</v>
      </c>
      <c r="E17" s="9">
        <v>8</v>
      </c>
      <c r="F17" s="9"/>
      <c r="H17" s="9">
        <v>6</v>
      </c>
      <c r="I17" s="9">
        <v>3</v>
      </c>
      <c r="J17" s="9">
        <f t="shared" si="0"/>
        <v>13</v>
      </c>
      <c r="K17" s="9">
        <f t="shared" si="1"/>
        <v>9</v>
      </c>
      <c r="L17" s="9">
        <f t="shared" si="7"/>
        <v>42</v>
      </c>
      <c r="M17" s="9">
        <f t="shared" si="7"/>
        <v>31</v>
      </c>
      <c r="N17" s="5">
        <f t="shared" si="2"/>
        <v>11.609856262833675</v>
      </c>
      <c r="O17" s="11">
        <f t="shared" si="8"/>
        <v>38.52361396303902</v>
      </c>
      <c r="P17" s="5">
        <f t="shared" si="3"/>
        <v>7.494866529774129</v>
      </c>
      <c r="Q17" s="9">
        <f t="shared" si="4"/>
        <v>0</v>
      </c>
      <c r="R17" s="9">
        <f t="shared" si="5"/>
        <v>22</v>
      </c>
      <c r="T17" s="8"/>
      <c r="X17"/>
      <c r="Y17" s="8" t="s">
        <v>56</v>
      </c>
      <c r="Z17" s="11">
        <f>SUM(N95:N101)</f>
        <v>2.11088295687885</v>
      </c>
      <c r="AA17" s="5">
        <f t="shared" si="6"/>
        <v>0.41067761806981523</v>
      </c>
      <c r="AB17" s="11">
        <f>SUM(Q95:Q101)+SUM(R95:R101)</f>
        <v>4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42</v>
      </c>
      <c r="M18" s="9">
        <f t="shared" si="7"/>
        <v>31</v>
      </c>
      <c r="N18" s="5">
        <f t="shared" si="2"/>
        <v>0</v>
      </c>
      <c r="O18" s="11">
        <f t="shared" si="8"/>
        <v>38.52361396303902</v>
      </c>
      <c r="P18" s="5">
        <f t="shared" si="3"/>
        <v>7.494866529774129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514</v>
      </c>
      <c r="AA18" s="9">
        <f>SUM(AA4:AA17)</f>
        <v>100</v>
      </c>
    </row>
    <row r="19" spans="1:29" ht="15">
      <c r="A19" s="17">
        <v>32762</v>
      </c>
      <c r="D19" s="1">
        <v>4</v>
      </c>
      <c r="E19" s="1">
        <v>10</v>
      </c>
      <c r="H19" s="1">
        <v>7</v>
      </c>
      <c r="I19" s="1">
        <v>2</v>
      </c>
      <c r="J19" s="9">
        <f t="shared" si="0"/>
        <v>14</v>
      </c>
      <c r="K19" s="9">
        <f t="shared" si="1"/>
        <v>9</v>
      </c>
      <c r="L19" s="9">
        <f t="shared" si="7"/>
        <v>56</v>
      </c>
      <c r="M19" s="9">
        <f t="shared" si="7"/>
        <v>40</v>
      </c>
      <c r="N19" s="5">
        <f t="shared" si="2"/>
        <v>12.137577002053387</v>
      </c>
      <c r="O19" s="11">
        <f t="shared" si="8"/>
        <v>50.6611909650924</v>
      </c>
      <c r="P19" s="5">
        <f t="shared" si="3"/>
        <v>9.856262833675565</v>
      </c>
      <c r="Q19" s="9">
        <f t="shared" si="4"/>
        <v>0</v>
      </c>
      <c r="R19" s="9">
        <f t="shared" si="5"/>
        <v>23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56</v>
      </c>
      <c r="M20" s="9">
        <f t="shared" si="7"/>
        <v>40</v>
      </c>
      <c r="N20" s="5">
        <f t="shared" si="2"/>
        <v>0</v>
      </c>
      <c r="O20" s="11">
        <f t="shared" si="8"/>
        <v>50.6611909650924</v>
      </c>
      <c r="P20" s="5">
        <f t="shared" si="3"/>
        <v>9.856262833675565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7"/>
        <v>40</v>
      </c>
      <c r="N21" s="5">
        <f t="shared" si="2"/>
        <v>0</v>
      </c>
      <c r="O21" s="11">
        <f t="shared" si="8"/>
        <v>50.6611909650924</v>
      </c>
      <c r="P21" s="5">
        <f t="shared" si="3"/>
        <v>9.856262833675565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D22" s="1">
        <v>13</v>
      </c>
      <c r="E22" s="1">
        <v>15</v>
      </c>
      <c r="G22" s="1">
        <v>1</v>
      </c>
      <c r="H22" s="1">
        <v>12</v>
      </c>
      <c r="I22" s="1">
        <v>20</v>
      </c>
      <c r="J22" s="9">
        <f t="shared" si="0"/>
        <v>28</v>
      </c>
      <c r="K22" s="9">
        <f t="shared" si="1"/>
        <v>31</v>
      </c>
      <c r="L22" s="9">
        <f t="shared" si="7"/>
        <v>84</v>
      </c>
      <c r="M22" s="9">
        <f t="shared" si="7"/>
        <v>71</v>
      </c>
      <c r="N22" s="5">
        <f t="shared" si="2"/>
        <v>31.135523613963038</v>
      </c>
      <c r="O22" s="11">
        <f t="shared" si="8"/>
        <v>81.79671457905545</v>
      </c>
      <c r="P22" s="5">
        <f t="shared" si="3"/>
        <v>15.91375770020534</v>
      </c>
      <c r="Q22" s="9">
        <f t="shared" si="4"/>
        <v>1</v>
      </c>
      <c r="R22" s="9">
        <f t="shared" si="5"/>
        <v>60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84</v>
      </c>
      <c r="M23" s="9">
        <f t="shared" si="7"/>
        <v>71</v>
      </c>
      <c r="N23" s="5">
        <f t="shared" si="2"/>
        <v>0</v>
      </c>
      <c r="O23" s="11">
        <f t="shared" si="8"/>
        <v>81.79671457905545</v>
      </c>
      <c r="P23" s="5">
        <f t="shared" si="3"/>
        <v>15.91375770020534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>
        <v>1</v>
      </c>
      <c r="D24" s="9">
        <v>5</v>
      </c>
      <c r="E24" s="9">
        <v>11</v>
      </c>
      <c r="F24" s="9"/>
      <c r="H24" s="9">
        <v>3</v>
      </c>
      <c r="I24" s="9">
        <v>4</v>
      </c>
      <c r="J24" s="9">
        <f t="shared" si="0"/>
        <v>15</v>
      </c>
      <c r="K24" s="9">
        <f t="shared" si="1"/>
        <v>7</v>
      </c>
      <c r="L24" s="9">
        <f t="shared" si="7"/>
        <v>99</v>
      </c>
      <c r="M24" s="9">
        <f t="shared" si="7"/>
        <v>78</v>
      </c>
      <c r="N24" s="5">
        <f t="shared" si="2"/>
        <v>11.609856262833675</v>
      </c>
      <c r="O24" s="11">
        <f t="shared" si="8"/>
        <v>93.40657084188912</v>
      </c>
      <c r="P24" s="5">
        <f t="shared" si="3"/>
        <v>18.17248459958932</v>
      </c>
      <c r="Q24" s="9">
        <f t="shared" si="4"/>
        <v>1</v>
      </c>
      <c r="R24" s="9">
        <f t="shared" si="5"/>
        <v>23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99</v>
      </c>
      <c r="M25" s="9">
        <f t="shared" si="9"/>
        <v>78</v>
      </c>
      <c r="N25" s="5">
        <f t="shared" si="2"/>
        <v>0</v>
      </c>
      <c r="O25" s="11">
        <f t="shared" si="8"/>
        <v>93.40657084188912</v>
      </c>
      <c r="P25" s="5">
        <f t="shared" si="3"/>
        <v>18.17248459958932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>
        <v>9</v>
      </c>
      <c r="E26" s="9">
        <v>11</v>
      </c>
      <c r="F26" s="1">
        <v>2</v>
      </c>
      <c r="G26" s="9"/>
      <c r="H26" s="9">
        <v>13</v>
      </c>
      <c r="I26" s="9">
        <v>9</v>
      </c>
      <c r="J26" s="9">
        <f t="shared" si="0"/>
        <v>20</v>
      </c>
      <c r="K26" s="9">
        <f t="shared" si="1"/>
        <v>20</v>
      </c>
      <c r="L26" s="9">
        <f t="shared" si="9"/>
        <v>119</v>
      </c>
      <c r="M26" s="9">
        <f t="shared" si="9"/>
        <v>98</v>
      </c>
      <c r="N26" s="5">
        <f t="shared" si="2"/>
        <v>21.1088295687885</v>
      </c>
      <c r="O26" s="11">
        <f t="shared" si="8"/>
        <v>114.51540041067761</v>
      </c>
      <c r="P26" s="5">
        <f t="shared" si="3"/>
        <v>22.279260780287473</v>
      </c>
      <c r="Q26" s="9">
        <f t="shared" si="4"/>
        <v>2</v>
      </c>
      <c r="R26" s="9">
        <f t="shared" si="5"/>
        <v>42</v>
      </c>
      <c r="T26" s="8"/>
      <c r="X26"/>
      <c r="Y26"/>
    </row>
    <row r="27" spans="1:25" ht="15">
      <c r="A27" s="17">
        <v>32770</v>
      </c>
      <c r="J27" s="9">
        <f t="shared" si="0"/>
        <v>0</v>
      </c>
      <c r="K27" s="9">
        <f t="shared" si="1"/>
        <v>0</v>
      </c>
      <c r="L27" s="9">
        <f t="shared" si="9"/>
        <v>119</v>
      </c>
      <c r="M27" s="9">
        <f t="shared" si="9"/>
        <v>98</v>
      </c>
      <c r="N27" s="5">
        <f t="shared" si="2"/>
        <v>0</v>
      </c>
      <c r="O27" s="11">
        <f t="shared" si="8"/>
        <v>114.51540041067761</v>
      </c>
      <c r="P27" s="5">
        <f t="shared" si="3"/>
        <v>22.279260780287473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7">
        <v>32771</v>
      </c>
      <c r="B28" s="1">
        <v>1</v>
      </c>
      <c r="C28" s="1">
        <v>1</v>
      </c>
      <c r="D28" s="1">
        <v>2</v>
      </c>
      <c r="E28" s="1">
        <v>6</v>
      </c>
      <c r="H28" s="1">
        <v>11</v>
      </c>
      <c r="I28" s="1">
        <v>3</v>
      </c>
      <c r="J28" s="9">
        <f t="shared" si="0"/>
        <v>6</v>
      </c>
      <c r="K28" s="9">
        <f t="shared" si="1"/>
        <v>14</v>
      </c>
      <c r="L28" s="9">
        <f t="shared" si="9"/>
        <v>125</v>
      </c>
      <c r="M28" s="9">
        <f t="shared" si="9"/>
        <v>112</v>
      </c>
      <c r="N28" s="5">
        <f t="shared" si="2"/>
        <v>10.55441478439425</v>
      </c>
      <c r="O28" s="11">
        <f t="shared" si="8"/>
        <v>125.06981519507187</v>
      </c>
      <c r="P28" s="5">
        <f t="shared" si="3"/>
        <v>24.33264887063655</v>
      </c>
      <c r="Q28" s="9">
        <f t="shared" si="4"/>
        <v>2</v>
      </c>
      <c r="R28" s="9">
        <f t="shared" si="5"/>
        <v>22</v>
      </c>
      <c r="T28" s="8"/>
    </row>
    <row r="29" spans="1:18" ht="12.75">
      <c r="A29" s="17">
        <v>32772</v>
      </c>
      <c r="J29" s="9">
        <f t="shared" si="0"/>
        <v>0</v>
      </c>
      <c r="K29" s="9">
        <f t="shared" si="1"/>
        <v>0</v>
      </c>
      <c r="L29" s="9">
        <f t="shared" si="9"/>
        <v>125</v>
      </c>
      <c r="M29" s="9">
        <f t="shared" si="9"/>
        <v>112</v>
      </c>
      <c r="N29" s="5">
        <f t="shared" si="2"/>
        <v>0</v>
      </c>
      <c r="O29" s="11">
        <f t="shared" si="8"/>
        <v>125.06981519507187</v>
      </c>
      <c r="P29" s="5">
        <f t="shared" si="3"/>
        <v>24.33264887063655</v>
      </c>
      <c r="Q29" s="9">
        <f t="shared" si="4"/>
        <v>0</v>
      </c>
      <c r="R29" s="9">
        <f t="shared" si="5"/>
        <v>0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125</v>
      </c>
      <c r="M30" s="9">
        <f t="shared" si="9"/>
        <v>112</v>
      </c>
      <c r="N30" s="5">
        <f t="shared" si="2"/>
        <v>0</v>
      </c>
      <c r="O30" s="11">
        <f t="shared" si="8"/>
        <v>125.06981519507187</v>
      </c>
      <c r="P30" s="5">
        <f t="shared" si="3"/>
        <v>24.33264887063655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11</v>
      </c>
      <c r="E31" s="9">
        <v>23</v>
      </c>
      <c r="F31" s="1">
        <v>1</v>
      </c>
      <c r="G31" s="9">
        <v>1</v>
      </c>
      <c r="H31" s="9">
        <v>12</v>
      </c>
      <c r="I31" s="9">
        <v>29</v>
      </c>
      <c r="J31" s="9">
        <f t="shared" si="0"/>
        <v>34</v>
      </c>
      <c r="K31" s="9">
        <f t="shared" si="1"/>
        <v>39</v>
      </c>
      <c r="L31" s="9">
        <f t="shared" si="9"/>
        <v>159</v>
      </c>
      <c r="M31" s="9">
        <f t="shared" si="9"/>
        <v>151</v>
      </c>
      <c r="N31" s="5">
        <f t="shared" si="2"/>
        <v>38.52361396303901</v>
      </c>
      <c r="O31" s="11">
        <f t="shared" si="8"/>
        <v>163.5934291581109</v>
      </c>
      <c r="P31" s="5">
        <f t="shared" si="3"/>
        <v>31.82751540041068</v>
      </c>
      <c r="Q31" s="9">
        <f t="shared" si="4"/>
        <v>2</v>
      </c>
      <c r="R31" s="9">
        <f t="shared" si="5"/>
        <v>75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159</v>
      </c>
      <c r="M32" s="9">
        <f t="shared" si="9"/>
        <v>151</v>
      </c>
      <c r="N32" s="5">
        <f t="shared" si="2"/>
        <v>0</v>
      </c>
      <c r="O32" s="11">
        <f t="shared" si="8"/>
        <v>163.5934291581109</v>
      </c>
      <c r="P32" s="5">
        <f t="shared" si="3"/>
        <v>31.82751540041068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J33" s="9">
        <f t="shared" si="0"/>
        <v>0</v>
      </c>
      <c r="K33" s="9">
        <f t="shared" si="1"/>
        <v>0</v>
      </c>
      <c r="L33" s="9">
        <f t="shared" si="9"/>
        <v>159</v>
      </c>
      <c r="M33" s="9">
        <f t="shared" si="9"/>
        <v>151</v>
      </c>
      <c r="N33" s="5">
        <f t="shared" si="2"/>
        <v>0</v>
      </c>
      <c r="O33" s="11">
        <f t="shared" si="8"/>
        <v>163.5934291581109</v>
      </c>
      <c r="P33" s="5">
        <f t="shared" si="3"/>
        <v>31.82751540041068</v>
      </c>
      <c r="Q33" s="9">
        <f t="shared" si="4"/>
        <v>0</v>
      </c>
      <c r="R33" s="9">
        <f t="shared" si="5"/>
        <v>0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159</v>
      </c>
      <c r="M34" s="9">
        <f t="shared" si="9"/>
        <v>151</v>
      </c>
      <c r="N34" s="5">
        <f t="shared" si="2"/>
        <v>0</v>
      </c>
      <c r="O34" s="11">
        <f t="shared" si="8"/>
        <v>163.5934291581109</v>
      </c>
      <c r="P34" s="5">
        <f t="shared" si="3"/>
        <v>31.82751540041068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C35" s="1">
        <v>1</v>
      </c>
      <c r="D35" s="1">
        <v>3</v>
      </c>
      <c r="E35" s="1">
        <v>9</v>
      </c>
      <c r="F35" s="1">
        <v>3</v>
      </c>
      <c r="G35" s="1">
        <v>1</v>
      </c>
      <c r="H35" s="1">
        <v>6</v>
      </c>
      <c r="I35" s="1">
        <v>6</v>
      </c>
      <c r="J35" s="9">
        <f t="shared" si="0"/>
        <v>11</v>
      </c>
      <c r="K35" s="9">
        <f t="shared" si="1"/>
        <v>8</v>
      </c>
      <c r="L35" s="9">
        <f t="shared" si="9"/>
        <v>170</v>
      </c>
      <c r="M35" s="9">
        <f t="shared" si="9"/>
        <v>159</v>
      </c>
      <c r="N35" s="5">
        <f t="shared" si="2"/>
        <v>10.026694045174537</v>
      </c>
      <c r="O35" s="11">
        <f t="shared" si="8"/>
        <v>173.62012320328543</v>
      </c>
      <c r="P35" s="5">
        <f t="shared" si="3"/>
        <v>33.7782340862423</v>
      </c>
      <c r="Q35" s="9">
        <f t="shared" si="4"/>
        <v>5</v>
      </c>
      <c r="R35" s="9">
        <f t="shared" si="5"/>
        <v>24</v>
      </c>
    </row>
    <row r="36" spans="1:18" ht="12.75">
      <c r="A36" s="1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170</v>
      </c>
      <c r="M36" s="9">
        <f t="shared" si="9"/>
        <v>159</v>
      </c>
      <c r="N36" s="5">
        <f aca="true" t="shared" si="12" ref="N36:N67">(+J36+K36)*($J$103/($J$103+$K$103))</f>
        <v>0</v>
      </c>
      <c r="O36" s="11">
        <f t="shared" si="8"/>
        <v>173.62012320328543</v>
      </c>
      <c r="P36" s="5">
        <f aca="true" t="shared" si="13" ref="P36:P67">O36*100/$N$103</f>
        <v>33.7782340862423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7">
        <v>32780</v>
      </c>
      <c r="J37" s="9">
        <f t="shared" si="10"/>
        <v>0</v>
      </c>
      <c r="K37" s="9">
        <f t="shared" si="11"/>
        <v>0</v>
      </c>
      <c r="L37" s="9">
        <f t="shared" si="9"/>
        <v>170</v>
      </c>
      <c r="M37" s="9">
        <f t="shared" si="9"/>
        <v>159</v>
      </c>
      <c r="N37" s="5">
        <f t="shared" si="12"/>
        <v>0</v>
      </c>
      <c r="O37" s="11">
        <f aca="true" t="shared" si="16" ref="O37:O68">O36+N37</f>
        <v>173.62012320328543</v>
      </c>
      <c r="P37" s="5">
        <f t="shared" si="13"/>
        <v>33.7782340862423</v>
      </c>
      <c r="Q37" s="9">
        <f t="shared" si="14"/>
        <v>0</v>
      </c>
      <c r="R37" s="9">
        <f t="shared" si="15"/>
        <v>0</v>
      </c>
    </row>
    <row r="38" spans="1:18" ht="12.75">
      <c r="A38" s="17">
        <v>32781</v>
      </c>
      <c r="D38" s="9">
        <v>4</v>
      </c>
      <c r="E38" s="9">
        <v>16</v>
      </c>
      <c r="G38" s="1">
        <v>5</v>
      </c>
      <c r="H38" s="9">
        <v>5</v>
      </c>
      <c r="I38" s="9">
        <v>5</v>
      </c>
      <c r="J38" s="9">
        <f t="shared" si="10"/>
        <v>20</v>
      </c>
      <c r="K38" s="9">
        <f t="shared" si="11"/>
        <v>5</v>
      </c>
      <c r="L38" s="9">
        <f t="shared" si="9"/>
        <v>190</v>
      </c>
      <c r="M38" s="9">
        <f t="shared" si="9"/>
        <v>164</v>
      </c>
      <c r="N38" s="5">
        <f t="shared" si="12"/>
        <v>13.193018480492814</v>
      </c>
      <c r="O38" s="11">
        <f t="shared" si="16"/>
        <v>186.81314168377824</v>
      </c>
      <c r="P38" s="5">
        <f t="shared" si="13"/>
        <v>36.34496919917864</v>
      </c>
      <c r="Q38" s="9">
        <f t="shared" si="14"/>
        <v>5</v>
      </c>
      <c r="R38" s="9">
        <f t="shared" si="15"/>
        <v>30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190</v>
      </c>
      <c r="M39" s="9">
        <f t="shared" si="9"/>
        <v>164</v>
      </c>
      <c r="N39" s="5">
        <f t="shared" si="12"/>
        <v>0</v>
      </c>
      <c r="O39" s="11">
        <f t="shared" si="16"/>
        <v>186.81314168377824</v>
      </c>
      <c r="P39" s="5">
        <f t="shared" si="13"/>
        <v>36.34496919917864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190</v>
      </c>
      <c r="M40" s="9">
        <f t="shared" si="9"/>
        <v>164</v>
      </c>
      <c r="N40" s="5">
        <f t="shared" si="12"/>
        <v>0</v>
      </c>
      <c r="O40" s="11">
        <f t="shared" si="16"/>
        <v>186.81314168377824</v>
      </c>
      <c r="P40" s="5">
        <f t="shared" si="13"/>
        <v>36.34496919917864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C41" s="1">
        <v>1</v>
      </c>
      <c r="D41" s="1">
        <v>4</v>
      </c>
      <c r="E41" s="1">
        <v>22</v>
      </c>
      <c r="F41" s="1">
        <v>1</v>
      </c>
      <c r="H41" s="1">
        <v>12</v>
      </c>
      <c r="I41" s="1">
        <v>7</v>
      </c>
      <c r="J41" s="9">
        <f t="shared" si="10"/>
        <v>25</v>
      </c>
      <c r="K41" s="9">
        <f t="shared" si="11"/>
        <v>18</v>
      </c>
      <c r="L41" s="9">
        <f t="shared" si="9"/>
        <v>215</v>
      </c>
      <c r="M41" s="9">
        <f t="shared" si="9"/>
        <v>182</v>
      </c>
      <c r="N41" s="5">
        <f t="shared" si="12"/>
        <v>22.691991786447637</v>
      </c>
      <c r="O41" s="11">
        <f t="shared" si="16"/>
        <v>209.50513347022587</v>
      </c>
      <c r="P41" s="5">
        <f t="shared" si="13"/>
        <v>40.75975359342916</v>
      </c>
      <c r="Q41" s="9">
        <f t="shared" si="14"/>
        <v>2</v>
      </c>
      <c r="R41" s="9">
        <f t="shared" si="15"/>
        <v>45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215</v>
      </c>
      <c r="M42" s="9">
        <f t="shared" si="9"/>
        <v>182</v>
      </c>
      <c r="N42" s="5">
        <f t="shared" si="12"/>
        <v>0</v>
      </c>
      <c r="O42" s="11">
        <f t="shared" si="16"/>
        <v>209.50513347022587</v>
      </c>
      <c r="P42" s="5">
        <f t="shared" si="13"/>
        <v>40.75975359342916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D43" s="1">
        <v>6</v>
      </c>
      <c r="E43" s="1">
        <v>12</v>
      </c>
      <c r="F43" s="1">
        <v>1</v>
      </c>
      <c r="H43" s="1">
        <v>9</v>
      </c>
      <c r="I43" s="1">
        <v>9</v>
      </c>
      <c r="J43" s="9">
        <f t="shared" si="10"/>
        <v>18</v>
      </c>
      <c r="K43" s="9">
        <f t="shared" si="11"/>
        <v>17</v>
      </c>
      <c r="L43" s="9">
        <f t="shared" si="9"/>
        <v>233</v>
      </c>
      <c r="M43" s="9">
        <f t="shared" si="9"/>
        <v>199</v>
      </c>
      <c r="N43" s="5">
        <f t="shared" si="12"/>
        <v>18.470225872689937</v>
      </c>
      <c r="O43" s="11">
        <f t="shared" si="16"/>
        <v>227.9753593429158</v>
      </c>
      <c r="P43" s="5">
        <f t="shared" si="13"/>
        <v>44.35318275154004</v>
      </c>
      <c r="Q43" s="9">
        <f t="shared" si="14"/>
        <v>1</v>
      </c>
      <c r="R43" s="9">
        <f t="shared" si="15"/>
        <v>36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233</v>
      </c>
      <c r="M44" s="9">
        <f t="shared" si="9"/>
        <v>199</v>
      </c>
      <c r="N44" s="5">
        <f t="shared" si="12"/>
        <v>0</v>
      </c>
      <c r="O44" s="11">
        <f t="shared" si="16"/>
        <v>227.9753593429158</v>
      </c>
      <c r="P44" s="5">
        <f t="shared" si="13"/>
        <v>44.35318275154004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233</v>
      </c>
      <c r="M45" s="9">
        <f t="shared" si="17"/>
        <v>199</v>
      </c>
      <c r="N45" s="5">
        <f t="shared" si="12"/>
        <v>0</v>
      </c>
      <c r="O45" s="11">
        <f t="shared" si="16"/>
        <v>227.9753593429158</v>
      </c>
      <c r="P45" s="5">
        <f t="shared" si="13"/>
        <v>44.35318275154004</v>
      </c>
      <c r="Q45" s="9">
        <f t="shared" si="14"/>
        <v>0</v>
      </c>
      <c r="R45" s="9">
        <f t="shared" si="15"/>
        <v>0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233</v>
      </c>
      <c r="M46" s="9">
        <f t="shared" si="17"/>
        <v>199</v>
      </c>
      <c r="N46" s="5">
        <f t="shared" si="12"/>
        <v>0</v>
      </c>
      <c r="O46" s="11">
        <f t="shared" si="16"/>
        <v>227.9753593429158</v>
      </c>
      <c r="P46" s="5">
        <f t="shared" si="13"/>
        <v>44.35318275154004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J47" s="9">
        <f t="shared" si="10"/>
        <v>0</v>
      </c>
      <c r="K47" s="9">
        <f t="shared" si="11"/>
        <v>0</v>
      </c>
      <c r="L47" s="9">
        <f t="shared" si="17"/>
        <v>233</v>
      </c>
      <c r="M47" s="9">
        <f t="shared" si="17"/>
        <v>199</v>
      </c>
      <c r="N47" s="5">
        <f t="shared" si="12"/>
        <v>0</v>
      </c>
      <c r="O47" s="11">
        <f t="shared" si="16"/>
        <v>227.9753593429158</v>
      </c>
      <c r="P47" s="5">
        <f t="shared" si="13"/>
        <v>44.35318275154004</v>
      </c>
      <c r="Q47" s="9">
        <f t="shared" si="14"/>
        <v>0</v>
      </c>
      <c r="R47" s="9">
        <f t="shared" si="15"/>
        <v>0</v>
      </c>
    </row>
    <row r="48" spans="1:18" ht="12.75">
      <c r="A48" s="17">
        <v>32791</v>
      </c>
      <c r="D48" s="1">
        <v>27</v>
      </c>
      <c r="E48" s="1">
        <v>33</v>
      </c>
      <c r="F48" s="1">
        <v>1</v>
      </c>
      <c r="G48" s="1">
        <v>1</v>
      </c>
      <c r="H48" s="1">
        <v>32</v>
      </c>
      <c r="I48" s="1">
        <v>26</v>
      </c>
      <c r="J48" s="9">
        <f t="shared" si="10"/>
        <v>60</v>
      </c>
      <c r="K48" s="9">
        <f t="shared" si="11"/>
        <v>56</v>
      </c>
      <c r="L48" s="9">
        <f t="shared" si="17"/>
        <v>293</v>
      </c>
      <c r="M48" s="9">
        <f t="shared" si="17"/>
        <v>255</v>
      </c>
      <c r="N48" s="5">
        <f t="shared" si="12"/>
        <v>61.215605749486656</v>
      </c>
      <c r="O48" s="11">
        <f t="shared" si="16"/>
        <v>289.19096509240245</v>
      </c>
      <c r="P48" s="5">
        <f t="shared" si="13"/>
        <v>56.26283367556468</v>
      </c>
      <c r="Q48" s="9">
        <f t="shared" si="14"/>
        <v>2</v>
      </c>
      <c r="R48" s="9">
        <f t="shared" si="15"/>
        <v>118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293</v>
      </c>
      <c r="M49" s="9">
        <f t="shared" si="17"/>
        <v>255</v>
      </c>
      <c r="N49" s="5">
        <f t="shared" si="12"/>
        <v>0</v>
      </c>
      <c r="O49" s="11">
        <f t="shared" si="16"/>
        <v>289.19096509240245</v>
      </c>
      <c r="P49" s="5">
        <f t="shared" si="13"/>
        <v>56.26283367556468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B50" s="1">
        <v>1</v>
      </c>
      <c r="D50" s="1">
        <v>10</v>
      </c>
      <c r="E50" s="1">
        <v>12</v>
      </c>
      <c r="G50" s="1">
        <v>2</v>
      </c>
      <c r="H50" s="1">
        <v>7</v>
      </c>
      <c r="I50" s="1">
        <v>11</v>
      </c>
      <c r="J50" s="9">
        <f t="shared" si="10"/>
        <v>21</v>
      </c>
      <c r="K50" s="9">
        <f t="shared" si="11"/>
        <v>16</v>
      </c>
      <c r="L50" s="9">
        <f t="shared" si="17"/>
        <v>314</v>
      </c>
      <c r="M50" s="9">
        <f t="shared" si="17"/>
        <v>271</v>
      </c>
      <c r="N50" s="5">
        <f t="shared" si="12"/>
        <v>19.525667351129364</v>
      </c>
      <c r="O50" s="11">
        <f t="shared" si="16"/>
        <v>308.7166324435318</v>
      </c>
      <c r="P50" s="5">
        <f t="shared" si="13"/>
        <v>60.06160164271047</v>
      </c>
      <c r="Q50" s="9">
        <f t="shared" si="14"/>
        <v>3</v>
      </c>
      <c r="R50" s="9">
        <f t="shared" si="15"/>
        <v>40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314</v>
      </c>
      <c r="M51" s="9">
        <f t="shared" si="17"/>
        <v>271</v>
      </c>
      <c r="N51" s="5">
        <f t="shared" si="12"/>
        <v>0</v>
      </c>
      <c r="O51" s="11">
        <f t="shared" si="16"/>
        <v>308.7166324435318</v>
      </c>
      <c r="P51" s="5">
        <f t="shared" si="13"/>
        <v>60.06160164271047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C52" s="1">
        <v>1</v>
      </c>
      <c r="D52" s="9">
        <v>14</v>
      </c>
      <c r="E52" s="9">
        <v>15</v>
      </c>
      <c r="F52" s="9"/>
      <c r="G52" s="1">
        <v>3</v>
      </c>
      <c r="H52" s="9">
        <v>10</v>
      </c>
      <c r="I52" s="9">
        <v>25</v>
      </c>
      <c r="J52" s="9">
        <f t="shared" si="10"/>
        <v>28</v>
      </c>
      <c r="K52" s="9">
        <f t="shared" si="11"/>
        <v>32</v>
      </c>
      <c r="L52" s="9">
        <f t="shared" si="17"/>
        <v>342</v>
      </c>
      <c r="M52" s="9">
        <f t="shared" si="17"/>
        <v>303</v>
      </c>
      <c r="N52" s="5">
        <f t="shared" si="12"/>
        <v>31.66324435318275</v>
      </c>
      <c r="O52" s="11">
        <f t="shared" si="16"/>
        <v>340.37987679671454</v>
      </c>
      <c r="P52" s="5">
        <f t="shared" si="13"/>
        <v>66.2217659137577</v>
      </c>
      <c r="Q52" s="9">
        <f t="shared" si="14"/>
        <v>4</v>
      </c>
      <c r="R52" s="9">
        <f t="shared" si="15"/>
        <v>64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342</v>
      </c>
      <c r="M53" s="9">
        <f t="shared" si="17"/>
        <v>303</v>
      </c>
      <c r="N53" s="5">
        <f t="shared" si="12"/>
        <v>0</v>
      </c>
      <c r="O53" s="11">
        <f t="shared" si="16"/>
        <v>340.37987679671454</v>
      </c>
      <c r="P53" s="5">
        <f t="shared" si="13"/>
        <v>66.2217659137577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>
        <v>4</v>
      </c>
      <c r="E54" s="9">
        <v>12</v>
      </c>
      <c r="H54" s="9">
        <v>3</v>
      </c>
      <c r="I54" s="9">
        <v>7</v>
      </c>
      <c r="J54" s="9">
        <f t="shared" si="10"/>
        <v>16</v>
      </c>
      <c r="K54" s="9">
        <f t="shared" si="11"/>
        <v>10</v>
      </c>
      <c r="L54" s="9">
        <f t="shared" si="17"/>
        <v>358</v>
      </c>
      <c r="M54" s="9">
        <f t="shared" si="17"/>
        <v>313</v>
      </c>
      <c r="N54" s="5">
        <f t="shared" si="12"/>
        <v>13.720739219712526</v>
      </c>
      <c r="O54" s="11">
        <f t="shared" si="16"/>
        <v>354.10061601642707</v>
      </c>
      <c r="P54" s="5">
        <f t="shared" si="13"/>
        <v>68.89117043121149</v>
      </c>
      <c r="Q54" s="9">
        <f t="shared" si="14"/>
        <v>0</v>
      </c>
      <c r="R54" s="9">
        <f t="shared" si="15"/>
        <v>26</v>
      </c>
    </row>
    <row r="55" spans="1:18" ht="12.75">
      <c r="A55" s="17">
        <v>32798</v>
      </c>
      <c r="J55" s="9">
        <f t="shared" si="10"/>
        <v>0</v>
      </c>
      <c r="K55" s="9">
        <f t="shared" si="11"/>
        <v>0</v>
      </c>
      <c r="L55" s="9">
        <f t="shared" si="17"/>
        <v>358</v>
      </c>
      <c r="M55" s="9">
        <f t="shared" si="17"/>
        <v>313</v>
      </c>
      <c r="N55" s="5">
        <f t="shared" si="12"/>
        <v>0</v>
      </c>
      <c r="O55" s="11">
        <f t="shared" si="16"/>
        <v>354.10061601642707</v>
      </c>
      <c r="P55" s="5">
        <f t="shared" si="13"/>
        <v>68.89117043121149</v>
      </c>
      <c r="Q55" s="9">
        <f t="shared" si="14"/>
        <v>0</v>
      </c>
      <c r="R55" s="9">
        <f t="shared" si="15"/>
        <v>0</v>
      </c>
    </row>
    <row r="56" spans="1:18" ht="12.75">
      <c r="A56" s="17">
        <v>32799</v>
      </c>
      <c r="B56" s="1">
        <v>1</v>
      </c>
      <c r="D56" s="1">
        <v>5</v>
      </c>
      <c r="E56" s="1">
        <v>6</v>
      </c>
      <c r="H56" s="1">
        <v>5</v>
      </c>
      <c r="I56" s="1">
        <v>4</v>
      </c>
      <c r="J56" s="9">
        <f t="shared" si="10"/>
        <v>10</v>
      </c>
      <c r="K56" s="9">
        <f t="shared" si="11"/>
        <v>9</v>
      </c>
      <c r="L56" s="9">
        <f t="shared" si="17"/>
        <v>368</v>
      </c>
      <c r="M56" s="9">
        <f t="shared" si="17"/>
        <v>322</v>
      </c>
      <c r="N56" s="5">
        <f t="shared" si="12"/>
        <v>10.026694045174537</v>
      </c>
      <c r="O56" s="11">
        <f t="shared" si="16"/>
        <v>364.12731006160163</v>
      </c>
      <c r="P56" s="5">
        <f t="shared" si="13"/>
        <v>70.84188911704311</v>
      </c>
      <c r="Q56" s="9">
        <f t="shared" si="14"/>
        <v>1</v>
      </c>
      <c r="R56" s="9">
        <f t="shared" si="15"/>
        <v>20</v>
      </c>
    </row>
    <row r="57" spans="1:18" ht="12.75">
      <c r="A57" s="17">
        <v>32800</v>
      </c>
      <c r="J57" s="9">
        <f t="shared" si="10"/>
        <v>0</v>
      </c>
      <c r="K57" s="9">
        <f t="shared" si="11"/>
        <v>0</v>
      </c>
      <c r="L57" s="9">
        <f t="shared" si="17"/>
        <v>368</v>
      </c>
      <c r="M57" s="9">
        <f t="shared" si="17"/>
        <v>322</v>
      </c>
      <c r="N57" s="5">
        <f t="shared" si="12"/>
        <v>0</v>
      </c>
      <c r="O57" s="11">
        <f t="shared" si="16"/>
        <v>364.12731006160163</v>
      </c>
      <c r="P57" s="5">
        <f t="shared" si="13"/>
        <v>70.84188911704311</v>
      </c>
      <c r="Q57" s="9">
        <f t="shared" si="14"/>
        <v>0</v>
      </c>
      <c r="R57" s="9">
        <f t="shared" si="15"/>
        <v>0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368</v>
      </c>
      <c r="M58" s="9">
        <f t="shared" si="17"/>
        <v>322</v>
      </c>
      <c r="N58" s="5">
        <f t="shared" si="12"/>
        <v>0</v>
      </c>
      <c r="O58" s="11">
        <f t="shared" si="16"/>
        <v>364.12731006160163</v>
      </c>
      <c r="P58" s="5">
        <f t="shared" si="13"/>
        <v>70.84188911704311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B59" s="1">
        <v>1</v>
      </c>
      <c r="D59" s="1">
        <v>23</v>
      </c>
      <c r="E59" s="1">
        <v>25</v>
      </c>
      <c r="H59" s="1">
        <v>26</v>
      </c>
      <c r="I59" s="1">
        <v>17</v>
      </c>
      <c r="J59" s="9">
        <f t="shared" si="10"/>
        <v>47</v>
      </c>
      <c r="K59" s="9">
        <f t="shared" si="11"/>
        <v>43</v>
      </c>
      <c r="L59" s="9">
        <f t="shared" si="17"/>
        <v>415</v>
      </c>
      <c r="M59" s="9">
        <f t="shared" si="17"/>
        <v>365</v>
      </c>
      <c r="N59" s="5">
        <f t="shared" si="12"/>
        <v>47.49486652977413</v>
      </c>
      <c r="O59" s="11">
        <f t="shared" si="16"/>
        <v>411.62217659137576</v>
      </c>
      <c r="P59" s="5">
        <f t="shared" si="13"/>
        <v>80.08213552361396</v>
      </c>
      <c r="Q59" s="9">
        <f t="shared" si="14"/>
        <v>1</v>
      </c>
      <c r="R59" s="9">
        <f t="shared" si="15"/>
        <v>91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415</v>
      </c>
      <c r="M60" s="9">
        <f t="shared" si="17"/>
        <v>365</v>
      </c>
      <c r="N60" s="5">
        <f t="shared" si="12"/>
        <v>0</v>
      </c>
      <c r="O60" s="11">
        <f t="shared" si="16"/>
        <v>411.62217659137576</v>
      </c>
      <c r="P60" s="5">
        <f t="shared" si="13"/>
        <v>80.08213552361396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J61" s="9">
        <f t="shared" si="10"/>
        <v>0</v>
      </c>
      <c r="K61" s="9">
        <f t="shared" si="11"/>
        <v>0</v>
      </c>
      <c r="L61" s="9">
        <f t="shared" si="17"/>
        <v>415</v>
      </c>
      <c r="M61" s="9">
        <f t="shared" si="17"/>
        <v>365</v>
      </c>
      <c r="N61" s="5">
        <f t="shared" si="12"/>
        <v>0</v>
      </c>
      <c r="O61" s="11">
        <f t="shared" si="16"/>
        <v>411.62217659137576</v>
      </c>
      <c r="P61" s="5">
        <f t="shared" si="13"/>
        <v>80.08213552361396</v>
      </c>
      <c r="Q61" s="9">
        <f t="shared" si="14"/>
        <v>0</v>
      </c>
      <c r="R61" s="9">
        <f t="shared" si="15"/>
        <v>0</v>
      </c>
    </row>
    <row r="62" spans="1:18" ht="12.75">
      <c r="A62" s="17">
        <v>32805</v>
      </c>
      <c r="D62" s="1">
        <v>21</v>
      </c>
      <c r="E62" s="1">
        <v>8</v>
      </c>
      <c r="F62" s="1">
        <v>1</v>
      </c>
      <c r="G62" s="1">
        <v>1</v>
      </c>
      <c r="H62" s="1">
        <v>24</v>
      </c>
      <c r="I62" s="1">
        <v>9</v>
      </c>
      <c r="J62" s="9">
        <f t="shared" si="10"/>
        <v>29</v>
      </c>
      <c r="K62" s="9">
        <f t="shared" si="11"/>
        <v>31</v>
      </c>
      <c r="L62" s="9">
        <f t="shared" si="17"/>
        <v>444</v>
      </c>
      <c r="M62" s="9">
        <f t="shared" si="17"/>
        <v>396</v>
      </c>
      <c r="N62" s="5">
        <f t="shared" si="12"/>
        <v>31.66324435318275</v>
      </c>
      <c r="O62" s="11">
        <f t="shared" si="16"/>
        <v>443.2854209445585</v>
      </c>
      <c r="P62" s="5">
        <f t="shared" si="13"/>
        <v>86.24229979466119</v>
      </c>
      <c r="Q62" s="9">
        <f t="shared" si="14"/>
        <v>2</v>
      </c>
      <c r="R62" s="9">
        <f t="shared" si="15"/>
        <v>62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444</v>
      </c>
      <c r="M63" s="9">
        <f t="shared" si="17"/>
        <v>396</v>
      </c>
      <c r="N63" s="5">
        <f t="shared" si="12"/>
        <v>0</v>
      </c>
      <c r="O63" s="11">
        <f t="shared" si="16"/>
        <v>443.2854209445585</v>
      </c>
      <c r="P63" s="5">
        <f t="shared" si="13"/>
        <v>86.24229979466119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D64" s="1">
        <v>12</v>
      </c>
      <c r="E64" s="1">
        <v>6</v>
      </c>
      <c r="G64" s="1">
        <v>1</v>
      </c>
      <c r="H64" s="1">
        <v>11</v>
      </c>
      <c r="I64" s="1">
        <v>13</v>
      </c>
      <c r="J64" s="9">
        <f t="shared" si="10"/>
        <v>18</v>
      </c>
      <c r="K64" s="9">
        <f t="shared" si="11"/>
        <v>23</v>
      </c>
      <c r="L64" s="9">
        <f t="shared" si="17"/>
        <v>462</v>
      </c>
      <c r="M64" s="9">
        <f t="shared" si="17"/>
        <v>419</v>
      </c>
      <c r="N64" s="5">
        <f t="shared" si="12"/>
        <v>21.636550308008214</v>
      </c>
      <c r="O64" s="11">
        <f t="shared" si="16"/>
        <v>464.9219712525667</v>
      </c>
      <c r="P64" s="5">
        <f t="shared" si="13"/>
        <v>90.4517453798768</v>
      </c>
      <c r="Q64" s="9">
        <f t="shared" si="14"/>
        <v>1</v>
      </c>
      <c r="R64" s="9">
        <f t="shared" si="15"/>
        <v>42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462</v>
      </c>
      <c r="M65" s="9">
        <f t="shared" si="18"/>
        <v>419</v>
      </c>
      <c r="N65" s="5">
        <f t="shared" si="12"/>
        <v>0</v>
      </c>
      <c r="O65" s="11">
        <f t="shared" si="16"/>
        <v>464.9219712525667</v>
      </c>
      <c r="P65" s="5">
        <f t="shared" si="13"/>
        <v>90.4517453798768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B66" s="1">
        <v>2</v>
      </c>
      <c r="C66" s="9"/>
      <c r="D66" s="9">
        <v>12</v>
      </c>
      <c r="E66" s="9">
        <v>4</v>
      </c>
      <c r="F66" s="1">
        <v>2</v>
      </c>
      <c r="G66" s="9"/>
      <c r="H66" s="9">
        <v>8</v>
      </c>
      <c r="I66" s="9">
        <v>4</v>
      </c>
      <c r="J66" s="9">
        <f t="shared" si="10"/>
        <v>14</v>
      </c>
      <c r="K66" s="9">
        <f t="shared" si="11"/>
        <v>10</v>
      </c>
      <c r="L66" s="9">
        <f t="shared" si="18"/>
        <v>476</v>
      </c>
      <c r="M66" s="9">
        <f t="shared" si="18"/>
        <v>429</v>
      </c>
      <c r="N66" s="5">
        <f t="shared" si="12"/>
        <v>12.6652977412731</v>
      </c>
      <c r="O66" s="11">
        <f t="shared" si="16"/>
        <v>477.5872689938398</v>
      </c>
      <c r="P66" s="5">
        <f t="shared" si="13"/>
        <v>92.91581108829568</v>
      </c>
      <c r="Q66" s="9">
        <f t="shared" si="14"/>
        <v>4</v>
      </c>
      <c r="R66" s="9">
        <f t="shared" si="15"/>
        <v>28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476</v>
      </c>
      <c r="M67" s="9">
        <f t="shared" si="18"/>
        <v>429</v>
      </c>
      <c r="N67" s="5">
        <f t="shared" si="12"/>
        <v>0</v>
      </c>
      <c r="O67" s="11">
        <f t="shared" si="16"/>
        <v>477.5872689938398</v>
      </c>
      <c r="P67" s="5">
        <f t="shared" si="13"/>
        <v>92.91581108829568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476</v>
      </c>
      <c r="M68" s="9">
        <f t="shared" si="18"/>
        <v>429</v>
      </c>
      <c r="N68" s="5">
        <f aca="true" t="shared" si="21" ref="N68:N101">(+J68+K68)*($J$103/($J$103+$K$103))</f>
        <v>0</v>
      </c>
      <c r="O68" s="11">
        <f t="shared" si="16"/>
        <v>477.5872689938398</v>
      </c>
      <c r="P68" s="5">
        <f aca="true" t="shared" si="22" ref="P68:P101">O68*100/$N$103</f>
        <v>92.91581108829568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D69" s="1">
        <v>5</v>
      </c>
      <c r="E69" s="1">
        <v>4</v>
      </c>
      <c r="H69" s="1">
        <v>2</v>
      </c>
      <c r="I69" s="1">
        <v>1</v>
      </c>
      <c r="J69" s="9">
        <f t="shared" si="19"/>
        <v>9</v>
      </c>
      <c r="K69" s="9">
        <f t="shared" si="20"/>
        <v>3</v>
      </c>
      <c r="L69" s="9">
        <f t="shared" si="18"/>
        <v>485</v>
      </c>
      <c r="M69" s="9">
        <f t="shared" si="18"/>
        <v>432</v>
      </c>
      <c r="N69" s="5">
        <f t="shared" si="21"/>
        <v>6.33264887063655</v>
      </c>
      <c r="O69" s="11">
        <f aca="true" t="shared" si="25" ref="O69:O101">O68+N69</f>
        <v>483.91991786447636</v>
      </c>
      <c r="P69" s="5">
        <f t="shared" si="22"/>
        <v>94.14784394250513</v>
      </c>
      <c r="Q69" s="9">
        <f t="shared" si="23"/>
        <v>0</v>
      </c>
      <c r="R69" s="9">
        <f t="shared" si="24"/>
        <v>12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485</v>
      </c>
      <c r="M70" s="9">
        <f t="shared" si="18"/>
        <v>432</v>
      </c>
      <c r="N70" s="5">
        <f t="shared" si="21"/>
        <v>0</v>
      </c>
      <c r="O70" s="11">
        <f t="shared" si="25"/>
        <v>483.91991786447636</v>
      </c>
      <c r="P70" s="5">
        <f t="shared" si="22"/>
        <v>94.14784394250513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J71" s="9">
        <f t="shared" si="19"/>
        <v>0</v>
      </c>
      <c r="K71" s="9">
        <f t="shared" si="20"/>
        <v>0</v>
      </c>
      <c r="L71" s="9">
        <f t="shared" si="18"/>
        <v>485</v>
      </c>
      <c r="M71" s="9">
        <f t="shared" si="18"/>
        <v>432</v>
      </c>
      <c r="N71" s="5">
        <f t="shared" si="21"/>
        <v>0</v>
      </c>
      <c r="O71" s="11">
        <f t="shared" si="25"/>
        <v>483.91991786447636</v>
      </c>
      <c r="P71" s="5">
        <f t="shared" si="22"/>
        <v>94.14784394250513</v>
      </c>
      <c r="Q71" s="9">
        <f t="shared" si="23"/>
        <v>0</v>
      </c>
      <c r="R71" s="9">
        <f t="shared" si="24"/>
        <v>0</v>
      </c>
    </row>
    <row r="72" spans="1:18" ht="12.75">
      <c r="A72" s="17">
        <v>32815</v>
      </c>
      <c r="D72" s="1">
        <v>6</v>
      </c>
      <c r="E72" s="1">
        <v>4</v>
      </c>
      <c r="H72" s="1">
        <v>10</v>
      </c>
      <c r="I72" s="1">
        <v>4</v>
      </c>
      <c r="J72" s="9">
        <f t="shared" si="19"/>
        <v>10</v>
      </c>
      <c r="K72" s="9">
        <f t="shared" si="20"/>
        <v>14</v>
      </c>
      <c r="L72" s="9">
        <f t="shared" si="18"/>
        <v>495</v>
      </c>
      <c r="M72" s="9">
        <f t="shared" si="18"/>
        <v>446</v>
      </c>
      <c r="N72" s="5">
        <f t="shared" si="21"/>
        <v>12.6652977412731</v>
      </c>
      <c r="O72" s="11">
        <f t="shared" si="25"/>
        <v>496.58521560574945</v>
      </c>
      <c r="P72" s="5">
        <f t="shared" si="22"/>
        <v>96.61190965092402</v>
      </c>
      <c r="Q72" s="9">
        <f t="shared" si="23"/>
        <v>0</v>
      </c>
      <c r="R72" s="9">
        <f t="shared" si="24"/>
        <v>24</v>
      </c>
    </row>
    <row r="73" spans="1:18" ht="12.75">
      <c r="A73" s="17">
        <v>32816</v>
      </c>
      <c r="D73" s="1">
        <v>3</v>
      </c>
      <c r="E73" s="9">
        <v>1</v>
      </c>
      <c r="H73" s="1">
        <v>1</v>
      </c>
      <c r="I73" s="9">
        <v>1</v>
      </c>
      <c r="J73" s="9">
        <f t="shared" si="19"/>
        <v>4</v>
      </c>
      <c r="K73" s="9">
        <f t="shared" si="20"/>
        <v>2</v>
      </c>
      <c r="L73" s="9">
        <f t="shared" si="18"/>
        <v>499</v>
      </c>
      <c r="M73" s="9">
        <f t="shared" si="18"/>
        <v>448</v>
      </c>
      <c r="N73" s="5">
        <f t="shared" si="21"/>
        <v>3.166324435318275</v>
      </c>
      <c r="O73" s="11">
        <f t="shared" si="25"/>
        <v>499.75154004106776</v>
      </c>
      <c r="P73" s="5">
        <f t="shared" si="22"/>
        <v>97.22792607802876</v>
      </c>
      <c r="Q73" s="9">
        <f t="shared" si="23"/>
        <v>0</v>
      </c>
      <c r="R73" s="9">
        <f t="shared" si="24"/>
        <v>6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499</v>
      </c>
      <c r="M74" s="9">
        <f t="shared" si="18"/>
        <v>448</v>
      </c>
      <c r="N74" s="5">
        <f t="shared" si="21"/>
        <v>0</v>
      </c>
      <c r="O74" s="11">
        <f t="shared" si="25"/>
        <v>499.75154004106776</v>
      </c>
      <c r="P74" s="5">
        <f t="shared" si="22"/>
        <v>97.22792607802876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J75" s="9">
        <f t="shared" si="19"/>
        <v>0</v>
      </c>
      <c r="K75" s="9">
        <f t="shared" si="20"/>
        <v>0</v>
      </c>
      <c r="L75" s="9">
        <f t="shared" si="18"/>
        <v>499</v>
      </c>
      <c r="M75" s="9">
        <f t="shared" si="18"/>
        <v>448</v>
      </c>
      <c r="N75" s="5">
        <f t="shared" si="21"/>
        <v>0</v>
      </c>
      <c r="O75" s="11">
        <f t="shared" si="25"/>
        <v>499.75154004106776</v>
      </c>
      <c r="P75" s="5">
        <f t="shared" si="22"/>
        <v>97.22792607802876</v>
      </c>
      <c r="Q75" s="9">
        <f t="shared" si="23"/>
        <v>0</v>
      </c>
      <c r="R75" s="9">
        <f t="shared" si="24"/>
        <v>0</v>
      </c>
    </row>
    <row r="76" spans="1:18" ht="12.75">
      <c r="A76" s="17">
        <v>32819</v>
      </c>
      <c r="D76" s="1">
        <v>3</v>
      </c>
      <c r="E76" s="1">
        <v>2</v>
      </c>
      <c r="H76" s="1">
        <v>3</v>
      </c>
      <c r="I76" s="1">
        <v>1</v>
      </c>
      <c r="J76" s="9">
        <f t="shared" si="19"/>
        <v>5</v>
      </c>
      <c r="K76" s="9">
        <f t="shared" si="20"/>
        <v>4</v>
      </c>
      <c r="L76" s="9">
        <f t="shared" si="18"/>
        <v>504</v>
      </c>
      <c r="M76" s="9">
        <f t="shared" si="18"/>
        <v>452</v>
      </c>
      <c r="N76" s="5">
        <f t="shared" si="21"/>
        <v>4.749486652977413</v>
      </c>
      <c r="O76" s="11">
        <f t="shared" si="25"/>
        <v>504.50102669404515</v>
      </c>
      <c r="P76" s="5">
        <f t="shared" si="22"/>
        <v>98.15195071868582</v>
      </c>
      <c r="Q76" s="9">
        <f t="shared" si="23"/>
        <v>0</v>
      </c>
      <c r="R76" s="9">
        <f t="shared" si="24"/>
        <v>9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504</v>
      </c>
      <c r="M77" s="9">
        <f t="shared" si="18"/>
        <v>452</v>
      </c>
      <c r="N77" s="5">
        <f t="shared" si="21"/>
        <v>0</v>
      </c>
      <c r="O77" s="11">
        <f t="shared" si="25"/>
        <v>504.50102669404515</v>
      </c>
      <c r="P77" s="5">
        <f t="shared" si="22"/>
        <v>98.15195071868582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504</v>
      </c>
      <c r="M78" s="9">
        <f t="shared" si="18"/>
        <v>452</v>
      </c>
      <c r="N78" s="5">
        <f t="shared" si="21"/>
        <v>0</v>
      </c>
      <c r="O78" s="11">
        <f t="shared" si="25"/>
        <v>504.50102669404515</v>
      </c>
      <c r="P78" s="5">
        <f t="shared" si="22"/>
        <v>98.15195071868582</v>
      </c>
      <c r="Q78" s="9">
        <f t="shared" si="23"/>
        <v>0</v>
      </c>
      <c r="R78" s="9">
        <f t="shared" si="24"/>
        <v>0</v>
      </c>
    </row>
    <row r="79" spans="1:18" ht="12.75">
      <c r="A79" s="17">
        <v>32822</v>
      </c>
      <c r="E79" s="1">
        <v>2</v>
      </c>
      <c r="H79" s="1">
        <v>1</v>
      </c>
      <c r="I79" s="1">
        <v>1</v>
      </c>
      <c r="J79" s="9">
        <f t="shared" si="19"/>
        <v>2</v>
      </c>
      <c r="K79" s="9">
        <f t="shared" si="20"/>
        <v>2</v>
      </c>
      <c r="L79" s="9">
        <f t="shared" si="18"/>
        <v>506</v>
      </c>
      <c r="M79" s="9">
        <f t="shared" si="18"/>
        <v>454</v>
      </c>
      <c r="N79" s="5">
        <f t="shared" si="21"/>
        <v>2.11088295687885</v>
      </c>
      <c r="O79" s="11">
        <f t="shared" si="25"/>
        <v>506.611909650924</v>
      </c>
      <c r="P79" s="5">
        <f t="shared" si="22"/>
        <v>98.56262833675564</v>
      </c>
      <c r="Q79" s="9">
        <f t="shared" si="23"/>
        <v>0</v>
      </c>
      <c r="R79" s="9">
        <f t="shared" si="24"/>
        <v>4</v>
      </c>
    </row>
    <row r="80" spans="1:18" ht="12.75">
      <c r="A80" s="17">
        <v>32823</v>
      </c>
      <c r="D80" s="1">
        <v>1</v>
      </c>
      <c r="E80" s="1">
        <v>1</v>
      </c>
      <c r="H80" s="1">
        <v>3</v>
      </c>
      <c r="J80" s="9">
        <f t="shared" si="19"/>
        <v>2</v>
      </c>
      <c r="K80" s="9">
        <f t="shared" si="20"/>
        <v>3</v>
      </c>
      <c r="L80" s="9">
        <f t="shared" si="18"/>
        <v>508</v>
      </c>
      <c r="M80" s="9">
        <f t="shared" si="18"/>
        <v>457</v>
      </c>
      <c r="N80" s="5">
        <f t="shared" si="21"/>
        <v>2.6386036960985626</v>
      </c>
      <c r="O80" s="11">
        <f t="shared" si="25"/>
        <v>509.2505133470226</v>
      </c>
      <c r="P80" s="5">
        <f t="shared" si="22"/>
        <v>99.07597535934292</v>
      </c>
      <c r="Q80" s="9">
        <f t="shared" si="23"/>
        <v>0</v>
      </c>
      <c r="R80" s="9">
        <f t="shared" si="24"/>
        <v>5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508</v>
      </c>
      <c r="M81" s="9">
        <f t="shared" si="18"/>
        <v>457</v>
      </c>
      <c r="N81" s="5">
        <f t="shared" si="21"/>
        <v>0</v>
      </c>
      <c r="O81" s="11">
        <f t="shared" si="25"/>
        <v>509.2505133470226</v>
      </c>
      <c r="P81" s="5">
        <f t="shared" si="22"/>
        <v>99.07597535934292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J82" s="9">
        <f t="shared" si="19"/>
        <v>0</v>
      </c>
      <c r="K82" s="9">
        <f t="shared" si="20"/>
        <v>0</v>
      </c>
      <c r="L82" s="9">
        <f t="shared" si="18"/>
        <v>508</v>
      </c>
      <c r="M82" s="9">
        <f t="shared" si="18"/>
        <v>457</v>
      </c>
      <c r="N82" s="5">
        <f t="shared" si="21"/>
        <v>0</v>
      </c>
      <c r="O82" s="11">
        <f t="shared" si="25"/>
        <v>509.2505133470226</v>
      </c>
      <c r="P82" s="5">
        <f t="shared" si="22"/>
        <v>99.07597535934292</v>
      </c>
      <c r="Q82" s="9">
        <f t="shared" si="23"/>
        <v>0</v>
      </c>
      <c r="R82" s="9">
        <f t="shared" si="24"/>
        <v>0</v>
      </c>
    </row>
    <row r="83" spans="1:18" ht="12.75">
      <c r="A83" s="17">
        <v>32826</v>
      </c>
      <c r="J83" s="9">
        <f t="shared" si="19"/>
        <v>0</v>
      </c>
      <c r="K83" s="9">
        <f t="shared" si="20"/>
        <v>0</v>
      </c>
      <c r="L83" s="9">
        <f t="shared" si="18"/>
        <v>508</v>
      </c>
      <c r="M83" s="9">
        <f t="shared" si="18"/>
        <v>457</v>
      </c>
      <c r="N83" s="5">
        <f t="shared" si="21"/>
        <v>0</v>
      </c>
      <c r="O83" s="11">
        <f t="shared" si="25"/>
        <v>509.2505133470226</v>
      </c>
      <c r="P83" s="5">
        <f t="shared" si="22"/>
        <v>99.07597535934292</v>
      </c>
      <c r="Q83" s="9">
        <f t="shared" si="23"/>
        <v>0</v>
      </c>
      <c r="R83" s="9">
        <f t="shared" si="24"/>
        <v>0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508</v>
      </c>
      <c r="M84" s="9">
        <f t="shared" si="18"/>
        <v>457</v>
      </c>
      <c r="N84" s="5">
        <f t="shared" si="21"/>
        <v>0</v>
      </c>
      <c r="O84" s="11">
        <f t="shared" si="25"/>
        <v>509.2505133470226</v>
      </c>
      <c r="P84" s="5">
        <f t="shared" si="22"/>
        <v>99.07597535934292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508</v>
      </c>
      <c r="M85" s="9">
        <f t="shared" si="26"/>
        <v>457</v>
      </c>
      <c r="N85" s="5">
        <f t="shared" si="21"/>
        <v>0</v>
      </c>
      <c r="O85" s="11">
        <f t="shared" si="25"/>
        <v>509.2505133470226</v>
      </c>
      <c r="P85" s="5">
        <f t="shared" si="22"/>
        <v>99.07597535934292</v>
      </c>
      <c r="Q85" s="9">
        <f t="shared" si="23"/>
        <v>0</v>
      </c>
      <c r="R85" s="9">
        <f t="shared" si="24"/>
        <v>0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508</v>
      </c>
      <c r="M86" s="9">
        <f t="shared" si="26"/>
        <v>457</v>
      </c>
      <c r="N86" s="5">
        <f t="shared" si="21"/>
        <v>0</v>
      </c>
      <c r="O86" s="11">
        <f t="shared" si="25"/>
        <v>509.2505133470226</v>
      </c>
      <c r="P86" s="5">
        <f t="shared" si="22"/>
        <v>99.07597535934292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>
        <v>2</v>
      </c>
      <c r="E87" s="9"/>
      <c r="F87" s="9"/>
      <c r="G87" s="9"/>
      <c r="H87" s="9"/>
      <c r="I87" s="9"/>
      <c r="J87" s="9">
        <f t="shared" si="19"/>
        <v>2</v>
      </c>
      <c r="K87" s="9">
        <f t="shared" si="20"/>
        <v>0</v>
      </c>
      <c r="L87" s="9">
        <f t="shared" si="26"/>
        <v>510</v>
      </c>
      <c r="M87" s="9">
        <f t="shared" si="26"/>
        <v>457</v>
      </c>
      <c r="N87" s="5">
        <f t="shared" si="21"/>
        <v>1.055441478439425</v>
      </c>
      <c r="O87" s="11">
        <f t="shared" si="25"/>
        <v>510.30595482546204</v>
      </c>
      <c r="P87" s="5">
        <f t="shared" si="22"/>
        <v>99.28131416837783</v>
      </c>
      <c r="Q87" s="9">
        <f t="shared" si="23"/>
        <v>0</v>
      </c>
      <c r="R87" s="9">
        <f t="shared" si="24"/>
        <v>2</v>
      </c>
    </row>
    <row r="88" spans="1:18" ht="12.75">
      <c r="A88" s="17">
        <v>32831</v>
      </c>
      <c r="J88" s="9">
        <f t="shared" si="19"/>
        <v>0</v>
      </c>
      <c r="K88" s="9">
        <f t="shared" si="20"/>
        <v>0</v>
      </c>
      <c r="L88" s="9">
        <f t="shared" si="26"/>
        <v>510</v>
      </c>
      <c r="M88" s="9">
        <f t="shared" si="26"/>
        <v>457</v>
      </c>
      <c r="N88" s="5">
        <f t="shared" si="21"/>
        <v>0</v>
      </c>
      <c r="O88" s="11">
        <f t="shared" si="25"/>
        <v>510.30595482546204</v>
      </c>
      <c r="P88" s="5">
        <f t="shared" si="22"/>
        <v>99.28131416837783</v>
      </c>
      <c r="Q88" s="9">
        <f t="shared" si="23"/>
        <v>0</v>
      </c>
      <c r="R88" s="9">
        <f t="shared" si="24"/>
        <v>0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510</v>
      </c>
      <c r="M89" s="9">
        <f t="shared" si="26"/>
        <v>457</v>
      </c>
      <c r="N89" s="5">
        <f t="shared" si="21"/>
        <v>0</v>
      </c>
      <c r="O89" s="11">
        <f t="shared" si="25"/>
        <v>510.30595482546204</v>
      </c>
      <c r="P89" s="5">
        <f t="shared" si="22"/>
        <v>99.28131416837783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E90" s="1">
        <v>1</v>
      </c>
      <c r="G90" s="1">
        <v>1</v>
      </c>
      <c r="J90" s="9">
        <f t="shared" si="19"/>
        <v>1</v>
      </c>
      <c r="K90" s="9">
        <f t="shared" si="20"/>
        <v>-1</v>
      </c>
      <c r="L90" s="9">
        <f t="shared" si="26"/>
        <v>511</v>
      </c>
      <c r="M90" s="9">
        <f t="shared" si="26"/>
        <v>456</v>
      </c>
      <c r="N90" s="5">
        <f t="shared" si="21"/>
        <v>0</v>
      </c>
      <c r="O90" s="11">
        <f t="shared" si="25"/>
        <v>510.30595482546204</v>
      </c>
      <c r="P90" s="5">
        <f t="shared" si="22"/>
        <v>99.28131416837783</v>
      </c>
      <c r="Q90" s="9">
        <f t="shared" si="23"/>
        <v>1</v>
      </c>
      <c r="R90" s="9">
        <f t="shared" si="24"/>
        <v>1</v>
      </c>
    </row>
    <row r="91" spans="1:18" ht="12.75">
      <c r="A91" s="17">
        <v>32834</v>
      </c>
      <c r="J91" s="9">
        <f t="shared" si="19"/>
        <v>0</v>
      </c>
      <c r="K91" s="9">
        <f t="shared" si="20"/>
        <v>0</v>
      </c>
      <c r="L91" s="9">
        <f t="shared" si="26"/>
        <v>511</v>
      </c>
      <c r="M91" s="9">
        <f t="shared" si="26"/>
        <v>456</v>
      </c>
      <c r="N91" s="5">
        <f t="shared" si="21"/>
        <v>0</v>
      </c>
      <c r="O91" s="11">
        <f t="shared" si="25"/>
        <v>510.30595482546204</v>
      </c>
      <c r="P91" s="5">
        <f t="shared" si="22"/>
        <v>99.28131416837783</v>
      </c>
      <c r="Q91" s="9">
        <f t="shared" si="23"/>
        <v>0</v>
      </c>
      <c r="R91" s="9">
        <f t="shared" si="24"/>
        <v>0</v>
      </c>
    </row>
    <row r="92" spans="1:18" ht="12.75">
      <c r="A92" s="17">
        <v>32835</v>
      </c>
      <c r="D92" s="1">
        <v>1</v>
      </c>
      <c r="E92" s="1">
        <v>1</v>
      </c>
      <c r="I92" s="1">
        <v>1</v>
      </c>
      <c r="J92" s="9">
        <f t="shared" si="19"/>
        <v>2</v>
      </c>
      <c r="K92" s="9">
        <f t="shared" si="20"/>
        <v>1</v>
      </c>
      <c r="L92" s="9">
        <f t="shared" si="26"/>
        <v>513</v>
      </c>
      <c r="M92" s="9">
        <f t="shared" si="26"/>
        <v>457</v>
      </c>
      <c r="N92" s="5">
        <f t="shared" si="21"/>
        <v>1.5831622176591376</v>
      </c>
      <c r="O92" s="11">
        <f t="shared" si="25"/>
        <v>511.8891170431212</v>
      </c>
      <c r="P92" s="5">
        <f t="shared" si="22"/>
        <v>99.5893223819302</v>
      </c>
      <c r="Q92" s="9">
        <f t="shared" si="23"/>
        <v>0</v>
      </c>
      <c r="R92" s="9">
        <f t="shared" si="24"/>
        <v>3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513</v>
      </c>
      <c r="M93" s="9">
        <f t="shared" si="26"/>
        <v>457</v>
      </c>
      <c r="N93" s="5">
        <f t="shared" si="21"/>
        <v>0</v>
      </c>
      <c r="O93" s="11">
        <f t="shared" si="25"/>
        <v>511.8891170431212</v>
      </c>
      <c r="P93" s="5">
        <f t="shared" si="22"/>
        <v>99.5893223819302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513</v>
      </c>
      <c r="M94" s="9">
        <f t="shared" si="26"/>
        <v>457</v>
      </c>
      <c r="N94" s="5">
        <f t="shared" si="21"/>
        <v>0</v>
      </c>
      <c r="O94" s="11">
        <f t="shared" si="25"/>
        <v>511.8891170431212</v>
      </c>
      <c r="P94" s="5">
        <f t="shared" si="22"/>
        <v>99.5893223819302</v>
      </c>
      <c r="Q94" s="9">
        <f t="shared" si="23"/>
        <v>0</v>
      </c>
      <c r="R94" s="9">
        <f t="shared" si="24"/>
        <v>0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513</v>
      </c>
      <c r="M95" s="9">
        <f t="shared" si="26"/>
        <v>457</v>
      </c>
      <c r="N95" s="5">
        <f t="shared" si="21"/>
        <v>0</v>
      </c>
      <c r="O95" s="11">
        <f t="shared" si="25"/>
        <v>511.8891170431212</v>
      </c>
      <c r="P95" s="5">
        <f t="shared" si="22"/>
        <v>99.5893223819302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513</v>
      </c>
      <c r="M96" s="9">
        <f t="shared" si="26"/>
        <v>457</v>
      </c>
      <c r="N96" s="5">
        <f t="shared" si="21"/>
        <v>0</v>
      </c>
      <c r="O96" s="11">
        <f t="shared" si="25"/>
        <v>511.8891170431212</v>
      </c>
      <c r="P96" s="5">
        <f t="shared" si="22"/>
        <v>99.5893223819302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H97" s="1">
        <v>1</v>
      </c>
      <c r="J97" s="9">
        <f t="shared" si="19"/>
        <v>0</v>
      </c>
      <c r="K97" s="9">
        <f t="shared" si="20"/>
        <v>1</v>
      </c>
      <c r="L97" s="9">
        <f t="shared" si="26"/>
        <v>513</v>
      </c>
      <c r="M97" s="9">
        <f t="shared" si="26"/>
        <v>458</v>
      </c>
      <c r="N97" s="5">
        <f t="shared" si="21"/>
        <v>0.5277207392197125</v>
      </c>
      <c r="O97" s="11">
        <f t="shared" si="25"/>
        <v>512.4168377823408</v>
      </c>
      <c r="P97" s="5">
        <f t="shared" si="22"/>
        <v>99.69199178644764</v>
      </c>
      <c r="Q97" s="9">
        <f t="shared" si="23"/>
        <v>0</v>
      </c>
      <c r="R97" s="9">
        <f t="shared" si="24"/>
        <v>1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513</v>
      </c>
      <c r="M98" s="9">
        <f t="shared" si="26"/>
        <v>458</v>
      </c>
      <c r="N98" s="5">
        <f t="shared" si="21"/>
        <v>0</v>
      </c>
      <c r="O98" s="11">
        <f t="shared" si="25"/>
        <v>512.4168377823408</v>
      </c>
      <c r="P98" s="5">
        <f t="shared" si="22"/>
        <v>99.69199178644764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513</v>
      </c>
      <c r="M99" s="9">
        <f t="shared" si="26"/>
        <v>458</v>
      </c>
      <c r="N99" s="5">
        <f t="shared" si="21"/>
        <v>0</v>
      </c>
      <c r="O99" s="11">
        <f t="shared" si="25"/>
        <v>512.4168377823408</v>
      </c>
      <c r="P99" s="5">
        <f t="shared" si="22"/>
        <v>99.69199178644764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513</v>
      </c>
      <c r="M100" s="9">
        <f t="shared" si="26"/>
        <v>458</v>
      </c>
      <c r="N100" s="5">
        <f t="shared" si="21"/>
        <v>0</v>
      </c>
      <c r="O100" s="11">
        <f t="shared" si="25"/>
        <v>512.4168377823408</v>
      </c>
      <c r="P100" s="5">
        <f t="shared" si="22"/>
        <v>99.69199178644764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>
        <v>1</v>
      </c>
      <c r="E101" s="9"/>
      <c r="G101" s="9"/>
      <c r="H101" s="9">
        <v>1</v>
      </c>
      <c r="I101" s="9">
        <v>1</v>
      </c>
      <c r="J101" s="9">
        <f t="shared" si="19"/>
        <v>1</v>
      </c>
      <c r="K101" s="9">
        <f t="shared" si="20"/>
        <v>2</v>
      </c>
      <c r="L101" s="9">
        <f t="shared" si="26"/>
        <v>514</v>
      </c>
      <c r="M101" s="9">
        <f t="shared" si="26"/>
        <v>460</v>
      </c>
      <c r="N101" s="5">
        <f t="shared" si="21"/>
        <v>1.5831622176591376</v>
      </c>
      <c r="O101" s="11">
        <f t="shared" si="25"/>
        <v>514</v>
      </c>
      <c r="P101" s="5">
        <f t="shared" si="22"/>
        <v>100</v>
      </c>
      <c r="Q101" s="9">
        <f t="shared" si="23"/>
        <v>0</v>
      </c>
      <c r="R101" s="9">
        <f t="shared" si="24"/>
        <v>3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7</v>
      </c>
      <c r="C103" s="9">
        <f t="shared" si="27"/>
        <v>5</v>
      </c>
      <c r="D103" s="9">
        <f t="shared" si="27"/>
        <v>225</v>
      </c>
      <c r="E103" s="9">
        <f t="shared" si="27"/>
        <v>301</v>
      </c>
      <c r="F103" s="9">
        <f t="shared" si="27"/>
        <v>15</v>
      </c>
      <c r="G103" s="9">
        <f t="shared" si="27"/>
        <v>20</v>
      </c>
      <c r="H103" s="9">
        <f t="shared" si="27"/>
        <v>256</v>
      </c>
      <c r="I103" s="9">
        <f t="shared" si="27"/>
        <v>239</v>
      </c>
      <c r="J103" s="9">
        <f t="shared" si="27"/>
        <v>514</v>
      </c>
      <c r="K103" s="9">
        <f t="shared" si="27"/>
        <v>460</v>
      </c>
      <c r="N103" s="5">
        <f>SUM(N4:N101)</f>
        <v>514</v>
      </c>
      <c r="Q103" s="11">
        <f>SUM(Q4:Q101)</f>
        <v>47</v>
      </c>
      <c r="R103" s="11">
        <f>SUM(R4:R101)</f>
        <v>1021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7">
      <selection activeCell="I101" sqref="I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683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13.364568081991216</v>
      </c>
      <c r="AA4" s="5">
        <f aca="true" t="shared" si="6" ref="AA4:AA17">Z4*100/$Z$18</f>
        <v>4.099560761346997</v>
      </c>
      <c r="AB4" s="11">
        <f>SUM(Q4:Q10)+SUM(R4:R10)</f>
        <v>38</v>
      </c>
      <c r="AC4" s="11">
        <f>100*SUM(R4:R10)/AB4</f>
        <v>86.84210526315789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697</v>
      </c>
      <c r="W5"/>
      <c r="X5"/>
      <c r="Y5" s="1" t="s">
        <v>39</v>
      </c>
      <c r="Z5" s="11">
        <f>SUM(N11:N17)</f>
        <v>36.75256222547584</v>
      </c>
      <c r="AA5" s="5">
        <f t="shared" si="6"/>
        <v>11.273792093704243</v>
      </c>
      <c r="AB5" s="11">
        <f>SUM(Q11:Q17)+SUM(R11:R17)</f>
        <v>79</v>
      </c>
      <c r="AC5" s="11">
        <f>100*SUM(R11:R17)/AB5</f>
        <v>98.73417721518987</v>
      </c>
    </row>
    <row r="6" spans="1:29" ht="15">
      <c r="A6" s="17">
        <v>32749</v>
      </c>
      <c r="D6" s="1">
        <v>3</v>
      </c>
      <c r="E6" s="1">
        <v>2</v>
      </c>
      <c r="F6" s="1">
        <v>2</v>
      </c>
      <c r="G6" s="1">
        <v>1</v>
      </c>
      <c r="H6" s="1">
        <v>3</v>
      </c>
      <c r="I6" s="1">
        <v>1</v>
      </c>
      <c r="J6" s="9">
        <f t="shared" si="0"/>
        <v>5</v>
      </c>
      <c r="K6" s="9">
        <f t="shared" si="1"/>
        <v>1</v>
      </c>
      <c r="L6" s="9">
        <f t="shared" si="7"/>
        <v>5</v>
      </c>
      <c r="M6" s="9">
        <f t="shared" si="7"/>
        <v>1</v>
      </c>
      <c r="N6" s="5">
        <f t="shared" si="2"/>
        <v>2.8638360175695463</v>
      </c>
      <c r="O6" s="11">
        <f t="shared" si="8"/>
        <v>2.8638360175695463</v>
      </c>
      <c r="P6" s="5">
        <f t="shared" si="3"/>
        <v>0.8784773060029288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14</v>
      </c>
      <c r="W6"/>
      <c r="X6" s="1" t="s">
        <v>41</v>
      </c>
      <c r="Z6" s="11">
        <f>SUM(N18:N24)</f>
        <v>31.502196193265007</v>
      </c>
      <c r="AA6" s="5">
        <f t="shared" si="6"/>
        <v>9.663250366032209</v>
      </c>
      <c r="AB6" s="11">
        <f>SUM(Q18:Q24)+SUM(R18:R24)</f>
        <v>68</v>
      </c>
      <c r="AC6" s="11">
        <f>100*SUM(R18:R24)/AB6</f>
        <v>98.52941176470588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5</v>
      </c>
      <c r="M7" s="9">
        <f t="shared" si="7"/>
        <v>1</v>
      </c>
      <c r="N7" s="5">
        <f t="shared" si="2"/>
        <v>0</v>
      </c>
      <c r="O7" s="11">
        <f t="shared" si="8"/>
        <v>2.8638360175695463</v>
      </c>
      <c r="P7" s="5">
        <f t="shared" si="3"/>
        <v>0.8784773060029288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98.0309423347398</v>
      </c>
      <c r="W7"/>
      <c r="Y7" s="1" t="s">
        <v>43</v>
      </c>
      <c r="Z7" s="11">
        <f>SUM(N25:N31)</f>
        <v>52.980966325036604</v>
      </c>
      <c r="AA7" s="5">
        <f t="shared" si="6"/>
        <v>16.251830161054173</v>
      </c>
      <c r="AB7" s="11">
        <f>SUM(Q25:Q31)+SUM(R25:R31)</f>
        <v>113</v>
      </c>
      <c r="AC7" s="11">
        <f>100*SUM(R25:R31)/AB7</f>
        <v>99.11504424778761</v>
      </c>
    </row>
    <row r="8" spans="1:29" ht="15">
      <c r="A8" s="17">
        <v>32751</v>
      </c>
      <c r="D8" s="1">
        <v>3</v>
      </c>
      <c r="E8" s="1">
        <v>3</v>
      </c>
      <c r="G8" s="1">
        <v>1</v>
      </c>
      <c r="H8" s="1">
        <v>3</v>
      </c>
      <c r="I8" s="1">
        <v>6</v>
      </c>
      <c r="J8" s="9">
        <f t="shared" si="0"/>
        <v>6</v>
      </c>
      <c r="K8" s="9">
        <f t="shared" si="1"/>
        <v>8</v>
      </c>
      <c r="L8" s="9">
        <f t="shared" si="7"/>
        <v>11</v>
      </c>
      <c r="M8" s="9">
        <f t="shared" si="7"/>
        <v>9</v>
      </c>
      <c r="N8" s="5">
        <f t="shared" si="2"/>
        <v>6.682284040995608</v>
      </c>
      <c r="O8" s="11">
        <f t="shared" si="8"/>
        <v>9.546120058565155</v>
      </c>
      <c r="P8" s="5">
        <f t="shared" si="3"/>
        <v>2.9282576866764294</v>
      </c>
      <c r="Q8" s="9">
        <f t="shared" si="4"/>
        <v>1</v>
      </c>
      <c r="R8" s="9">
        <f t="shared" si="5"/>
        <v>15</v>
      </c>
      <c r="W8"/>
      <c r="X8" s="1" t="s">
        <v>44</v>
      </c>
      <c r="Z8" s="11">
        <f>SUM(N32:N38)</f>
        <v>57.27672035139093</v>
      </c>
      <c r="AA8" s="5">
        <f t="shared" si="6"/>
        <v>17.569546120058565</v>
      </c>
      <c r="AB8" s="11">
        <f>SUM(Q32:Q38)+SUM(R32:R38)</f>
        <v>120</v>
      </c>
      <c r="AC8" s="11">
        <f>100*SUM(R32:R38)/AB8</f>
        <v>100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11</v>
      </c>
      <c r="M9" s="9">
        <f t="shared" si="7"/>
        <v>9</v>
      </c>
      <c r="N9" s="5">
        <f t="shared" si="2"/>
        <v>0</v>
      </c>
      <c r="O9" s="11">
        <f t="shared" si="8"/>
        <v>9.546120058565155</v>
      </c>
      <c r="P9" s="5">
        <f t="shared" si="3"/>
        <v>2.9282576866764294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54.412884333821374</v>
      </c>
      <c r="AA9" s="5">
        <f t="shared" si="6"/>
        <v>16.691068814055633</v>
      </c>
      <c r="AB9" s="11">
        <f>SUM(Q39:Q45)+SUM(R39:R45)</f>
        <v>116</v>
      </c>
      <c r="AC9" s="11">
        <f>100*SUM(R39:R45)/AB9</f>
        <v>99.13793103448276</v>
      </c>
    </row>
    <row r="10" spans="1:29" ht="15">
      <c r="A10" s="17">
        <v>32753</v>
      </c>
      <c r="B10" s="9"/>
      <c r="C10" s="9"/>
      <c r="D10" s="9">
        <v>4</v>
      </c>
      <c r="E10" s="9">
        <v>3</v>
      </c>
      <c r="F10" s="9">
        <v>1</v>
      </c>
      <c r="G10" s="9"/>
      <c r="H10" s="9"/>
      <c r="I10" s="9">
        <v>2</v>
      </c>
      <c r="J10" s="9">
        <f t="shared" si="0"/>
        <v>7</v>
      </c>
      <c r="K10" s="9">
        <f t="shared" si="1"/>
        <v>1</v>
      </c>
      <c r="L10" s="9">
        <f t="shared" si="7"/>
        <v>18</v>
      </c>
      <c r="M10" s="9">
        <f t="shared" si="7"/>
        <v>10</v>
      </c>
      <c r="N10" s="5">
        <f t="shared" si="2"/>
        <v>3.8184480234260616</v>
      </c>
      <c r="O10" s="11">
        <f t="shared" si="8"/>
        <v>13.364568081991216</v>
      </c>
      <c r="P10" s="5">
        <f t="shared" si="3"/>
        <v>4.099560761347001</v>
      </c>
      <c r="Q10" s="9">
        <f t="shared" si="4"/>
        <v>1</v>
      </c>
      <c r="R10" s="9">
        <f t="shared" si="5"/>
        <v>9</v>
      </c>
      <c r="U10" s="8" t="s">
        <v>4</v>
      </c>
      <c r="V10" s="5">
        <f>100*(+E103/(E103+D103))</f>
        <v>48.94894894894895</v>
      </c>
      <c r="W10"/>
      <c r="X10" s="8" t="s">
        <v>47</v>
      </c>
      <c r="Z10" s="11">
        <f>SUM(N46:N52)</f>
        <v>34.366032210834554</v>
      </c>
      <c r="AA10" s="5">
        <f t="shared" si="6"/>
        <v>10.541727672035138</v>
      </c>
      <c r="AB10" s="11">
        <f>SUM(Q46:Q52)+SUM(R46:R52)</f>
        <v>76</v>
      </c>
      <c r="AC10" s="11">
        <f>100*SUM(R46:R52)/AB10</f>
        <v>97.36842105263158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18</v>
      </c>
      <c r="M11" s="9">
        <f t="shared" si="7"/>
        <v>10</v>
      </c>
      <c r="N11" s="5">
        <f t="shared" si="2"/>
        <v>0</v>
      </c>
      <c r="O11" s="11">
        <f t="shared" si="8"/>
        <v>13.364568081991216</v>
      </c>
      <c r="P11" s="5">
        <f t="shared" si="3"/>
        <v>4.099560761347001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49.72527472527473</v>
      </c>
      <c r="W11"/>
      <c r="Y11" s="8" t="s">
        <v>49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7">
        <v>32755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23</v>
      </c>
      <c r="M12" s="9">
        <f t="shared" si="7"/>
        <v>12</v>
      </c>
      <c r="N12" s="5">
        <f t="shared" si="2"/>
        <v>3.341142020497804</v>
      </c>
      <c r="O12" s="11">
        <f t="shared" si="8"/>
        <v>16.70571010248902</v>
      </c>
      <c r="P12" s="5">
        <f t="shared" si="3"/>
        <v>5.124450951683752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49.35437589670014</v>
      </c>
      <c r="W12"/>
      <c r="X12" s="8" t="s">
        <v>51</v>
      </c>
      <c r="Z12" s="11">
        <f>SUM(N60:N66)</f>
        <v>9.546120058565153</v>
      </c>
      <c r="AA12" s="5">
        <f t="shared" si="6"/>
        <v>2.9282576866764267</v>
      </c>
      <c r="AB12" s="11">
        <f>SUM(Q60:Q66)+SUM(R60:R66)</f>
        <v>22</v>
      </c>
      <c r="AC12" s="11">
        <f>100*SUM(R60:R66)/AB12</f>
        <v>95.45454545454545</v>
      </c>
    </row>
    <row r="13" spans="1:29" ht="15">
      <c r="A13" s="17">
        <v>32756</v>
      </c>
      <c r="J13" s="9">
        <f t="shared" si="0"/>
        <v>0</v>
      </c>
      <c r="K13" s="9">
        <f t="shared" si="1"/>
        <v>0</v>
      </c>
      <c r="L13" s="9">
        <f t="shared" si="7"/>
        <v>23</v>
      </c>
      <c r="M13" s="9">
        <f t="shared" si="7"/>
        <v>12</v>
      </c>
      <c r="N13" s="5">
        <f t="shared" si="2"/>
        <v>0</v>
      </c>
      <c r="O13" s="11">
        <f t="shared" si="8"/>
        <v>16.70571010248902</v>
      </c>
      <c r="P13" s="5">
        <f t="shared" si="3"/>
        <v>5.124450951683752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14.79648609077599</v>
      </c>
      <c r="AA13" s="5">
        <f t="shared" si="6"/>
        <v>4.538799414348462</v>
      </c>
      <c r="AB13" s="11">
        <f>SUM(Q67:Q73)+SUM(R67:R73)</f>
        <v>31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>
        <v>5</v>
      </c>
      <c r="E14" s="9">
        <v>3</v>
      </c>
      <c r="F14" s="9"/>
      <c r="G14" s="9"/>
      <c r="H14" s="9">
        <v>5</v>
      </c>
      <c r="I14" s="9">
        <v>5</v>
      </c>
      <c r="J14" s="9">
        <f t="shared" si="0"/>
        <v>8</v>
      </c>
      <c r="K14" s="9">
        <f t="shared" si="1"/>
        <v>10</v>
      </c>
      <c r="L14" s="9">
        <f t="shared" si="7"/>
        <v>31</v>
      </c>
      <c r="M14" s="9">
        <f t="shared" si="7"/>
        <v>22</v>
      </c>
      <c r="N14" s="5">
        <f t="shared" si="2"/>
        <v>8.591508052708638</v>
      </c>
      <c r="O14" s="11">
        <f t="shared" si="8"/>
        <v>25.297218155197662</v>
      </c>
      <c r="P14" s="5">
        <f t="shared" si="3"/>
        <v>7.759882869692538</v>
      </c>
      <c r="Q14" s="9">
        <f t="shared" si="4"/>
        <v>0</v>
      </c>
      <c r="R14" s="9">
        <f t="shared" si="5"/>
        <v>18</v>
      </c>
      <c r="T14" s="8"/>
      <c r="W14"/>
      <c r="X14" s="8" t="s">
        <v>53</v>
      </c>
      <c r="Z14" s="11">
        <f>SUM(N74:N80)</f>
        <v>9.068814055636896</v>
      </c>
      <c r="AA14" s="5">
        <f t="shared" si="6"/>
        <v>2.7818448023426057</v>
      </c>
      <c r="AB14" s="11">
        <f>SUM(Q74:Q80)+SUM(R74:R80)</f>
        <v>19</v>
      </c>
      <c r="AC14" s="11">
        <f>100*SUM(R74:R80)/AB14</f>
        <v>100</v>
      </c>
    </row>
    <row r="15" spans="1:29" ht="15">
      <c r="A15" s="1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31</v>
      </c>
      <c r="M15" s="9">
        <f t="shared" si="7"/>
        <v>22</v>
      </c>
      <c r="N15" s="5">
        <f t="shared" si="2"/>
        <v>0</v>
      </c>
      <c r="O15" s="11">
        <f t="shared" si="8"/>
        <v>25.297218155197662</v>
      </c>
      <c r="P15" s="5">
        <f t="shared" si="3"/>
        <v>7.759882869692538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2.8638360175695463</v>
      </c>
      <c r="AA15" s="5">
        <f t="shared" si="6"/>
        <v>0.8784773060029282</v>
      </c>
      <c r="AB15" s="11">
        <f>SUM(Q81:Q87)+SUM(R81:R87)</f>
        <v>6</v>
      </c>
      <c r="AC15" s="11">
        <f>100*SUM(R81:R87)/AB15</f>
        <v>100</v>
      </c>
    </row>
    <row r="16" spans="1:29" ht="12.75">
      <c r="A16" s="17">
        <v>32759</v>
      </c>
      <c r="B16" s="1">
        <v>1</v>
      </c>
      <c r="D16" s="1">
        <v>6</v>
      </c>
      <c r="E16" s="1">
        <v>9</v>
      </c>
      <c r="H16" s="1">
        <v>5</v>
      </c>
      <c r="I16" s="1">
        <v>8</v>
      </c>
      <c r="J16" s="9">
        <f t="shared" si="0"/>
        <v>14</v>
      </c>
      <c r="K16" s="9">
        <f t="shared" si="1"/>
        <v>13</v>
      </c>
      <c r="L16" s="9">
        <f t="shared" si="7"/>
        <v>45</v>
      </c>
      <c r="M16" s="9">
        <f t="shared" si="7"/>
        <v>35</v>
      </c>
      <c r="N16" s="5">
        <f t="shared" si="2"/>
        <v>12.887262079062959</v>
      </c>
      <c r="O16" s="11">
        <f t="shared" si="8"/>
        <v>38.18448023426062</v>
      </c>
      <c r="P16" s="5">
        <f t="shared" si="3"/>
        <v>11.713030746705718</v>
      </c>
      <c r="Q16" s="9">
        <f t="shared" si="4"/>
        <v>1</v>
      </c>
      <c r="R16" s="9">
        <f t="shared" si="5"/>
        <v>28</v>
      </c>
      <c r="X16" s="8" t="s">
        <v>55</v>
      </c>
      <c r="Z16" s="11">
        <f>SUM(N88:N94)</f>
        <v>5.727672035139093</v>
      </c>
      <c r="AA16" s="5">
        <f t="shared" si="6"/>
        <v>1.7569546120058563</v>
      </c>
      <c r="AB16" s="11">
        <f>SUM(Q88:Q94)+SUM(R88:R94)</f>
        <v>16</v>
      </c>
      <c r="AC16" s="11">
        <f>100*SUM(R88:R94)/AB16</f>
        <v>87.5</v>
      </c>
    </row>
    <row r="17" spans="1:29" ht="15">
      <c r="A17" s="17">
        <v>32760</v>
      </c>
      <c r="B17" s="9"/>
      <c r="D17" s="9">
        <v>6</v>
      </c>
      <c r="E17" s="9">
        <v>6</v>
      </c>
      <c r="F17" s="9"/>
      <c r="H17" s="9">
        <v>6</v>
      </c>
      <c r="I17" s="9">
        <v>7</v>
      </c>
      <c r="J17" s="9">
        <f t="shared" si="0"/>
        <v>12</v>
      </c>
      <c r="K17" s="9">
        <f t="shared" si="1"/>
        <v>13</v>
      </c>
      <c r="L17" s="9">
        <f t="shared" si="7"/>
        <v>57</v>
      </c>
      <c r="M17" s="9">
        <f t="shared" si="7"/>
        <v>48</v>
      </c>
      <c r="N17" s="5">
        <f t="shared" si="2"/>
        <v>11.932650073206442</v>
      </c>
      <c r="O17" s="11">
        <f t="shared" si="8"/>
        <v>50.117130307467065</v>
      </c>
      <c r="P17" s="5">
        <f t="shared" si="3"/>
        <v>15.373352855051255</v>
      </c>
      <c r="Q17" s="9">
        <f t="shared" si="4"/>
        <v>0</v>
      </c>
      <c r="R17" s="9">
        <f t="shared" si="5"/>
        <v>25</v>
      </c>
      <c r="T17" s="8"/>
      <c r="X17"/>
      <c r="Y17" s="8" t="s">
        <v>56</v>
      </c>
      <c r="Z17" s="11">
        <f>SUM(N95:N101)</f>
        <v>3.341142020497804</v>
      </c>
      <c r="AA17" s="5">
        <f t="shared" si="6"/>
        <v>1.0248901903367493</v>
      </c>
      <c r="AB17" s="11">
        <f>SUM(Q95:Q101)+SUM(R95:R101)</f>
        <v>7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57</v>
      </c>
      <c r="M18" s="9">
        <f t="shared" si="7"/>
        <v>48</v>
      </c>
      <c r="N18" s="5">
        <f t="shared" si="2"/>
        <v>0</v>
      </c>
      <c r="O18" s="11">
        <f t="shared" si="8"/>
        <v>50.117130307467065</v>
      </c>
      <c r="P18" s="5">
        <f t="shared" si="3"/>
        <v>15.373352855051255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326.00000000000006</v>
      </c>
      <c r="AA18" s="9">
        <f>SUM(AA4:AA17)</f>
        <v>100</v>
      </c>
    </row>
    <row r="19" spans="1:29" ht="15">
      <c r="A19" s="17">
        <v>32762</v>
      </c>
      <c r="D19" s="1">
        <v>7</v>
      </c>
      <c r="E19" s="1">
        <v>3</v>
      </c>
      <c r="H19" s="1">
        <v>6</v>
      </c>
      <c r="I19" s="1">
        <v>6</v>
      </c>
      <c r="J19" s="9">
        <f t="shared" si="0"/>
        <v>10</v>
      </c>
      <c r="K19" s="9">
        <f t="shared" si="1"/>
        <v>12</v>
      </c>
      <c r="L19" s="9">
        <f t="shared" si="7"/>
        <v>67</v>
      </c>
      <c r="M19" s="9">
        <f t="shared" si="7"/>
        <v>60</v>
      </c>
      <c r="N19" s="5">
        <f t="shared" si="2"/>
        <v>10.500732064421669</v>
      </c>
      <c r="O19" s="11">
        <f t="shared" si="8"/>
        <v>60.617862371888734</v>
      </c>
      <c r="P19" s="5">
        <f t="shared" si="3"/>
        <v>18.594436310395327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67</v>
      </c>
      <c r="M20" s="9">
        <f t="shared" si="7"/>
        <v>60</v>
      </c>
      <c r="N20" s="5">
        <f t="shared" si="2"/>
        <v>0</v>
      </c>
      <c r="O20" s="11">
        <f t="shared" si="8"/>
        <v>60.617862371888734</v>
      </c>
      <c r="P20" s="5">
        <f t="shared" si="3"/>
        <v>18.594436310395327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D21" s="1">
        <v>3</v>
      </c>
      <c r="E21" s="1">
        <v>6</v>
      </c>
      <c r="H21" s="1">
        <v>3</v>
      </c>
      <c r="I21" s="1">
        <v>2</v>
      </c>
      <c r="J21" s="9">
        <f t="shared" si="0"/>
        <v>9</v>
      </c>
      <c r="K21" s="9">
        <f t="shared" si="1"/>
        <v>5</v>
      </c>
      <c r="L21" s="9">
        <f t="shared" si="7"/>
        <v>76</v>
      </c>
      <c r="M21" s="9">
        <f t="shared" si="7"/>
        <v>65</v>
      </c>
      <c r="N21" s="5">
        <f t="shared" si="2"/>
        <v>6.682284040995608</v>
      </c>
      <c r="O21" s="11">
        <f t="shared" si="8"/>
        <v>67.30014641288435</v>
      </c>
      <c r="P21" s="5">
        <f t="shared" si="3"/>
        <v>20.644216691068827</v>
      </c>
      <c r="Q21" s="9">
        <f t="shared" si="4"/>
        <v>0</v>
      </c>
      <c r="R21" s="9">
        <f t="shared" si="5"/>
        <v>14</v>
      </c>
      <c r="T21" s="8"/>
      <c r="X21"/>
      <c r="Y21"/>
    </row>
    <row r="22" spans="1:25" ht="15">
      <c r="A22" s="17">
        <v>32765</v>
      </c>
      <c r="J22" s="9">
        <f t="shared" si="0"/>
        <v>0</v>
      </c>
      <c r="K22" s="9">
        <f t="shared" si="1"/>
        <v>0</v>
      </c>
      <c r="L22" s="9">
        <f t="shared" si="7"/>
        <v>76</v>
      </c>
      <c r="M22" s="9">
        <f t="shared" si="7"/>
        <v>65</v>
      </c>
      <c r="N22" s="5">
        <f t="shared" si="2"/>
        <v>0</v>
      </c>
      <c r="O22" s="11">
        <f t="shared" si="8"/>
        <v>67.30014641288435</v>
      </c>
      <c r="P22" s="5">
        <f t="shared" si="3"/>
        <v>20.644216691068827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76</v>
      </c>
      <c r="M23" s="9">
        <f t="shared" si="7"/>
        <v>65</v>
      </c>
      <c r="N23" s="5">
        <f t="shared" si="2"/>
        <v>0</v>
      </c>
      <c r="O23" s="11">
        <f t="shared" si="8"/>
        <v>67.30014641288435</v>
      </c>
      <c r="P23" s="5">
        <f t="shared" si="3"/>
        <v>20.644216691068827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/>
      <c r="D24" s="1">
        <v>3</v>
      </c>
      <c r="E24" s="1">
        <v>12</v>
      </c>
      <c r="G24" s="1">
        <v>1</v>
      </c>
      <c r="H24" s="1">
        <v>8</v>
      </c>
      <c r="I24" s="1">
        <v>8</v>
      </c>
      <c r="J24" s="9">
        <f t="shared" si="0"/>
        <v>15</v>
      </c>
      <c r="K24" s="9">
        <f t="shared" si="1"/>
        <v>15</v>
      </c>
      <c r="L24" s="9">
        <f t="shared" si="7"/>
        <v>91</v>
      </c>
      <c r="M24" s="9">
        <f t="shared" si="7"/>
        <v>80</v>
      </c>
      <c r="N24" s="5">
        <f t="shared" si="2"/>
        <v>14.31918008784773</v>
      </c>
      <c r="O24" s="11">
        <f t="shared" si="8"/>
        <v>81.61932650073207</v>
      </c>
      <c r="P24" s="5">
        <f t="shared" si="3"/>
        <v>25.03660322108347</v>
      </c>
      <c r="Q24" s="9">
        <f t="shared" si="4"/>
        <v>1</v>
      </c>
      <c r="R24" s="9">
        <f t="shared" si="5"/>
        <v>31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91</v>
      </c>
      <c r="M25" s="9">
        <f t="shared" si="9"/>
        <v>80</v>
      </c>
      <c r="N25" s="5">
        <f t="shared" si="2"/>
        <v>0</v>
      </c>
      <c r="O25" s="11">
        <f t="shared" si="8"/>
        <v>81.61932650073207</v>
      </c>
      <c r="P25" s="5">
        <f t="shared" si="3"/>
        <v>25.03660322108347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>
        <v>14</v>
      </c>
      <c r="E26" s="9">
        <v>7</v>
      </c>
      <c r="G26" s="9"/>
      <c r="H26" s="9">
        <v>14</v>
      </c>
      <c r="I26" s="9">
        <v>15</v>
      </c>
      <c r="J26" s="9">
        <f t="shared" si="0"/>
        <v>21</v>
      </c>
      <c r="K26" s="9">
        <f t="shared" si="1"/>
        <v>29</v>
      </c>
      <c r="L26" s="9">
        <f t="shared" si="9"/>
        <v>112</v>
      </c>
      <c r="M26" s="9">
        <f t="shared" si="9"/>
        <v>109</v>
      </c>
      <c r="N26" s="5">
        <f t="shared" si="2"/>
        <v>23.865300146412885</v>
      </c>
      <c r="O26" s="11">
        <f t="shared" si="8"/>
        <v>105.48462664714495</v>
      </c>
      <c r="P26" s="5">
        <f t="shared" si="3"/>
        <v>32.35724743777454</v>
      </c>
      <c r="Q26" s="9">
        <f t="shared" si="4"/>
        <v>0</v>
      </c>
      <c r="R26" s="9">
        <f t="shared" si="5"/>
        <v>50</v>
      </c>
      <c r="T26" s="8"/>
      <c r="X26"/>
      <c r="Y26"/>
    </row>
    <row r="27" spans="1:25" ht="15">
      <c r="A27" s="17">
        <v>32770</v>
      </c>
      <c r="J27" s="9">
        <f t="shared" si="0"/>
        <v>0</v>
      </c>
      <c r="K27" s="9">
        <f t="shared" si="1"/>
        <v>0</v>
      </c>
      <c r="L27" s="9">
        <f t="shared" si="9"/>
        <v>112</v>
      </c>
      <c r="M27" s="9">
        <f t="shared" si="9"/>
        <v>109</v>
      </c>
      <c r="N27" s="5">
        <f t="shared" si="2"/>
        <v>0</v>
      </c>
      <c r="O27" s="11">
        <f t="shared" si="8"/>
        <v>105.48462664714495</v>
      </c>
      <c r="P27" s="5">
        <f t="shared" si="3"/>
        <v>32.35724743777454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7">
        <v>32771</v>
      </c>
      <c r="J28" s="9">
        <f t="shared" si="0"/>
        <v>0</v>
      </c>
      <c r="K28" s="9">
        <f t="shared" si="1"/>
        <v>0</v>
      </c>
      <c r="L28" s="9">
        <f t="shared" si="9"/>
        <v>112</v>
      </c>
      <c r="M28" s="9">
        <f t="shared" si="9"/>
        <v>109</v>
      </c>
      <c r="N28" s="5">
        <f t="shared" si="2"/>
        <v>0</v>
      </c>
      <c r="O28" s="11">
        <f t="shared" si="8"/>
        <v>105.48462664714495</v>
      </c>
      <c r="P28" s="5">
        <f t="shared" si="3"/>
        <v>32.35724743777454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7">
        <v>32772</v>
      </c>
      <c r="B29" s="1">
        <v>1</v>
      </c>
      <c r="D29" s="1">
        <v>5</v>
      </c>
      <c r="E29" s="1">
        <v>5</v>
      </c>
      <c r="H29" s="1">
        <v>5</v>
      </c>
      <c r="I29" s="1">
        <v>7</v>
      </c>
      <c r="J29" s="9">
        <f t="shared" si="0"/>
        <v>9</v>
      </c>
      <c r="K29" s="9">
        <f t="shared" si="1"/>
        <v>12</v>
      </c>
      <c r="L29" s="9">
        <f t="shared" si="9"/>
        <v>121</v>
      </c>
      <c r="M29" s="9">
        <f t="shared" si="9"/>
        <v>121</v>
      </c>
      <c r="N29" s="5">
        <f t="shared" si="2"/>
        <v>10.023426061493412</v>
      </c>
      <c r="O29" s="11">
        <f t="shared" si="8"/>
        <v>115.50805270863836</v>
      </c>
      <c r="P29" s="5">
        <f t="shared" si="3"/>
        <v>35.43191800878479</v>
      </c>
      <c r="Q29" s="9">
        <f t="shared" si="4"/>
        <v>1</v>
      </c>
      <c r="R29" s="9">
        <f t="shared" si="5"/>
        <v>22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121</v>
      </c>
      <c r="M30" s="9">
        <f t="shared" si="9"/>
        <v>121</v>
      </c>
      <c r="N30" s="5">
        <f t="shared" si="2"/>
        <v>0</v>
      </c>
      <c r="O30" s="11">
        <f t="shared" si="8"/>
        <v>115.50805270863836</v>
      </c>
      <c r="P30" s="5">
        <f t="shared" si="3"/>
        <v>35.43191800878479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9</v>
      </c>
      <c r="E31" s="9">
        <v>8</v>
      </c>
      <c r="G31" s="9"/>
      <c r="H31" s="9">
        <v>9</v>
      </c>
      <c r="I31" s="9">
        <v>14</v>
      </c>
      <c r="J31" s="9">
        <f t="shared" si="0"/>
        <v>17</v>
      </c>
      <c r="K31" s="9">
        <f t="shared" si="1"/>
        <v>23</v>
      </c>
      <c r="L31" s="9">
        <f t="shared" si="9"/>
        <v>138</v>
      </c>
      <c r="M31" s="9">
        <f t="shared" si="9"/>
        <v>144</v>
      </c>
      <c r="N31" s="5">
        <f t="shared" si="2"/>
        <v>19.09224011713031</v>
      </c>
      <c r="O31" s="11">
        <f t="shared" si="8"/>
        <v>134.60029282576866</v>
      </c>
      <c r="P31" s="5">
        <f t="shared" si="3"/>
        <v>41.28843338213765</v>
      </c>
      <c r="Q31" s="9">
        <f t="shared" si="4"/>
        <v>0</v>
      </c>
      <c r="R31" s="9">
        <f t="shared" si="5"/>
        <v>40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138</v>
      </c>
      <c r="M32" s="9">
        <f t="shared" si="9"/>
        <v>144</v>
      </c>
      <c r="N32" s="5">
        <f t="shared" si="2"/>
        <v>0</v>
      </c>
      <c r="O32" s="11">
        <f t="shared" si="8"/>
        <v>134.60029282576866</v>
      </c>
      <c r="P32" s="5">
        <f t="shared" si="3"/>
        <v>41.28843338213765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D33" s="1">
        <v>2</v>
      </c>
      <c r="H33" s="1">
        <v>2</v>
      </c>
      <c r="I33" s="1">
        <v>3</v>
      </c>
      <c r="J33" s="9">
        <f t="shared" si="0"/>
        <v>2</v>
      </c>
      <c r="K33" s="9">
        <f t="shared" si="1"/>
        <v>5</v>
      </c>
      <c r="L33" s="9">
        <f t="shared" si="9"/>
        <v>140</v>
      </c>
      <c r="M33" s="9">
        <f t="shared" si="9"/>
        <v>149</v>
      </c>
      <c r="N33" s="5">
        <f t="shared" si="2"/>
        <v>3.341142020497804</v>
      </c>
      <c r="O33" s="11">
        <f t="shared" si="8"/>
        <v>137.94143484626647</v>
      </c>
      <c r="P33" s="5">
        <f t="shared" si="3"/>
        <v>42.3133235724744</v>
      </c>
      <c r="Q33" s="9">
        <f t="shared" si="4"/>
        <v>0</v>
      </c>
      <c r="R33" s="9">
        <f t="shared" si="5"/>
        <v>7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140</v>
      </c>
      <c r="M34" s="9">
        <f t="shared" si="9"/>
        <v>149</v>
      </c>
      <c r="N34" s="5">
        <f t="shared" si="2"/>
        <v>0</v>
      </c>
      <c r="O34" s="11">
        <f t="shared" si="8"/>
        <v>137.94143484626647</v>
      </c>
      <c r="P34" s="5">
        <f t="shared" si="3"/>
        <v>42.3133235724744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D35" s="1">
        <v>9</v>
      </c>
      <c r="E35" s="1">
        <v>12</v>
      </c>
      <c r="H35" s="1">
        <v>9</v>
      </c>
      <c r="I35" s="1">
        <v>12</v>
      </c>
      <c r="J35" s="9">
        <f t="shared" si="0"/>
        <v>21</v>
      </c>
      <c r="K35" s="9">
        <f t="shared" si="1"/>
        <v>21</v>
      </c>
      <c r="L35" s="9">
        <f t="shared" si="9"/>
        <v>161</v>
      </c>
      <c r="M35" s="9">
        <f t="shared" si="9"/>
        <v>170</v>
      </c>
      <c r="N35" s="5">
        <f t="shared" si="2"/>
        <v>20.046852122986824</v>
      </c>
      <c r="O35" s="11">
        <f t="shared" si="8"/>
        <v>157.9882869692533</v>
      </c>
      <c r="P35" s="5">
        <f t="shared" si="3"/>
        <v>48.4626647144949</v>
      </c>
      <c r="Q35" s="9">
        <f t="shared" si="4"/>
        <v>0</v>
      </c>
      <c r="R35" s="9">
        <f t="shared" si="5"/>
        <v>42</v>
      </c>
    </row>
    <row r="36" spans="1:18" ht="12.75">
      <c r="A36" s="1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161</v>
      </c>
      <c r="M36" s="9">
        <f t="shared" si="9"/>
        <v>170</v>
      </c>
      <c r="N36" s="5">
        <f aca="true" t="shared" si="12" ref="N36:N67">(+J36+K36)*($J$103/($J$103+$K$103))</f>
        <v>0</v>
      </c>
      <c r="O36" s="11">
        <f t="shared" si="8"/>
        <v>157.9882869692533</v>
      </c>
      <c r="P36" s="5">
        <f aca="true" t="shared" si="13" ref="P36:P67">O36*100/$N$103</f>
        <v>48.4626647144949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7">
        <v>32780</v>
      </c>
      <c r="D37" s="1">
        <v>10</v>
      </c>
      <c r="E37" s="1">
        <v>13</v>
      </c>
      <c r="H37" s="1">
        <v>9</v>
      </c>
      <c r="I37" s="1">
        <v>11</v>
      </c>
      <c r="J37" s="9">
        <f t="shared" si="10"/>
        <v>23</v>
      </c>
      <c r="K37" s="9">
        <f t="shared" si="11"/>
        <v>20</v>
      </c>
      <c r="L37" s="9">
        <f t="shared" si="9"/>
        <v>184</v>
      </c>
      <c r="M37" s="9">
        <f t="shared" si="9"/>
        <v>190</v>
      </c>
      <c r="N37" s="5">
        <f t="shared" si="12"/>
        <v>20.524158125915083</v>
      </c>
      <c r="O37" s="11">
        <f aca="true" t="shared" si="16" ref="O37:O68">O36+N37</f>
        <v>178.51244509516837</v>
      </c>
      <c r="P37" s="5">
        <f t="shared" si="13"/>
        <v>54.75841874084922</v>
      </c>
      <c r="Q37" s="9">
        <f t="shared" si="14"/>
        <v>0</v>
      </c>
      <c r="R37" s="9">
        <f t="shared" si="15"/>
        <v>43</v>
      </c>
    </row>
    <row r="38" spans="1:18" ht="12.75">
      <c r="A38" s="17">
        <v>32781</v>
      </c>
      <c r="D38" s="9">
        <v>5</v>
      </c>
      <c r="E38" s="9">
        <v>7</v>
      </c>
      <c r="H38" s="9">
        <v>9</v>
      </c>
      <c r="I38" s="9">
        <v>7</v>
      </c>
      <c r="J38" s="9">
        <f t="shared" si="10"/>
        <v>12</v>
      </c>
      <c r="K38" s="9">
        <f t="shared" si="11"/>
        <v>16</v>
      </c>
      <c r="L38" s="9">
        <f t="shared" si="9"/>
        <v>196</v>
      </c>
      <c r="M38" s="9">
        <f t="shared" si="9"/>
        <v>206</v>
      </c>
      <c r="N38" s="5">
        <f t="shared" si="12"/>
        <v>13.364568081991216</v>
      </c>
      <c r="O38" s="11">
        <f t="shared" si="16"/>
        <v>191.8770131771596</v>
      </c>
      <c r="P38" s="5">
        <f t="shared" si="13"/>
        <v>58.85797950219623</v>
      </c>
      <c r="Q38" s="9">
        <f t="shared" si="14"/>
        <v>0</v>
      </c>
      <c r="R38" s="9">
        <f t="shared" si="15"/>
        <v>28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196</v>
      </c>
      <c r="M39" s="9">
        <f t="shared" si="9"/>
        <v>206</v>
      </c>
      <c r="N39" s="5">
        <f t="shared" si="12"/>
        <v>0</v>
      </c>
      <c r="O39" s="11">
        <f t="shared" si="16"/>
        <v>191.8770131771596</v>
      </c>
      <c r="P39" s="5">
        <f t="shared" si="13"/>
        <v>58.85797950219623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196</v>
      </c>
      <c r="M40" s="9">
        <f t="shared" si="9"/>
        <v>206</v>
      </c>
      <c r="N40" s="5">
        <f t="shared" si="12"/>
        <v>0</v>
      </c>
      <c r="O40" s="11">
        <f t="shared" si="16"/>
        <v>191.8770131771596</v>
      </c>
      <c r="P40" s="5">
        <f t="shared" si="13"/>
        <v>58.85797950219623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D41" s="1">
        <v>11</v>
      </c>
      <c r="E41" s="1">
        <v>13</v>
      </c>
      <c r="H41" s="1">
        <v>13</v>
      </c>
      <c r="I41" s="1">
        <v>10</v>
      </c>
      <c r="J41" s="9">
        <f t="shared" si="10"/>
        <v>24</v>
      </c>
      <c r="K41" s="9">
        <f t="shared" si="11"/>
        <v>23</v>
      </c>
      <c r="L41" s="9">
        <f t="shared" si="9"/>
        <v>220</v>
      </c>
      <c r="M41" s="9">
        <f t="shared" si="9"/>
        <v>229</v>
      </c>
      <c r="N41" s="5">
        <f t="shared" si="12"/>
        <v>22.43338213762811</v>
      </c>
      <c r="O41" s="11">
        <f t="shared" si="16"/>
        <v>214.3103953147877</v>
      </c>
      <c r="P41" s="5">
        <f t="shared" si="13"/>
        <v>65.73938506588584</v>
      </c>
      <c r="Q41" s="9">
        <f t="shared" si="14"/>
        <v>0</v>
      </c>
      <c r="R41" s="9">
        <f t="shared" si="15"/>
        <v>47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220</v>
      </c>
      <c r="M42" s="9">
        <f t="shared" si="9"/>
        <v>229</v>
      </c>
      <c r="N42" s="5">
        <f t="shared" si="12"/>
        <v>0</v>
      </c>
      <c r="O42" s="11">
        <f t="shared" si="16"/>
        <v>214.3103953147877</v>
      </c>
      <c r="P42" s="5">
        <f t="shared" si="13"/>
        <v>65.73938506588584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B43" s="1">
        <v>1</v>
      </c>
      <c r="D43" s="1">
        <v>7</v>
      </c>
      <c r="E43" s="1">
        <v>8</v>
      </c>
      <c r="H43" s="1">
        <v>8</v>
      </c>
      <c r="I43" s="1">
        <v>7</v>
      </c>
      <c r="J43" s="9">
        <f t="shared" si="10"/>
        <v>14</v>
      </c>
      <c r="K43" s="9">
        <f t="shared" si="11"/>
        <v>15</v>
      </c>
      <c r="L43" s="9">
        <f t="shared" si="9"/>
        <v>234</v>
      </c>
      <c r="M43" s="9">
        <f t="shared" si="9"/>
        <v>244</v>
      </c>
      <c r="N43" s="5">
        <f t="shared" si="12"/>
        <v>13.841874084919473</v>
      </c>
      <c r="O43" s="11">
        <f t="shared" si="16"/>
        <v>228.1522693997072</v>
      </c>
      <c r="P43" s="5">
        <f t="shared" si="13"/>
        <v>69.98535871156666</v>
      </c>
      <c r="Q43" s="9">
        <f t="shared" si="14"/>
        <v>1</v>
      </c>
      <c r="R43" s="9">
        <f t="shared" si="15"/>
        <v>30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234</v>
      </c>
      <c r="M44" s="9">
        <f t="shared" si="9"/>
        <v>244</v>
      </c>
      <c r="N44" s="5">
        <f t="shared" si="12"/>
        <v>0</v>
      </c>
      <c r="O44" s="11">
        <f t="shared" si="16"/>
        <v>228.1522693997072</v>
      </c>
      <c r="P44" s="5">
        <f t="shared" si="13"/>
        <v>69.98535871156666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>
        <v>7</v>
      </c>
      <c r="E45" s="9">
        <v>11</v>
      </c>
      <c r="H45" s="9">
        <v>12</v>
      </c>
      <c r="I45" s="9">
        <v>8</v>
      </c>
      <c r="J45" s="9">
        <f t="shared" si="10"/>
        <v>18</v>
      </c>
      <c r="K45" s="9">
        <f t="shared" si="11"/>
        <v>20</v>
      </c>
      <c r="L45" s="9">
        <f aca="true" t="shared" si="17" ref="L45:M64">L44+J45</f>
        <v>252</v>
      </c>
      <c r="M45" s="9">
        <f t="shared" si="17"/>
        <v>264</v>
      </c>
      <c r="N45" s="5">
        <f t="shared" si="12"/>
        <v>18.13762811127379</v>
      </c>
      <c r="O45" s="11">
        <f t="shared" si="16"/>
        <v>246.28989751098098</v>
      </c>
      <c r="P45" s="5">
        <f t="shared" si="13"/>
        <v>75.54904831625188</v>
      </c>
      <c r="Q45" s="9">
        <f t="shared" si="14"/>
        <v>0</v>
      </c>
      <c r="R45" s="9">
        <f t="shared" si="15"/>
        <v>38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252</v>
      </c>
      <c r="M46" s="9">
        <f t="shared" si="17"/>
        <v>264</v>
      </c>
      <c r="N46" s="5">
        <f t="shared" si="12"/>
        <v>0</v>
      </c>
      <c r="O46" s="11">
        <f t="shared" si="16"/>
        <v>246.28989751098098</v>
      </c>
      <c r="P46" s="5">
        <f t="shared" si="13"/>
        <v>75.54904831625188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B47" s="1">
        <v>1</v>
      </c>
      <c r="C47" s="1">
        <v>1</v>
      </c>
      <c r="D47" s="1">
        <v>16</v>
      </c>
      <c r="E47" s="1">
        <v>8</v>
      </c>
      <c r="H47" s="1">
        <v>13</v>
      </c>
      <c r="I47" s="1">
        <v>11</v>
      </c>
      <c r="J47" s="9">
        <f t="shared" si="10"/>
        <v>22</v>
      </c>
      <c r="K47" s="9">
        <f t="shared" si="11"/>
        <v>24</v>
      </c>
      <c r="L47" s="9">
        <f t="shared" si="17"/>
        <v>274</v>
      </c>
      <c r="M47" s="9">
        <f t="shared" si="17"/>
        <v>288</v>
      </c>
      <c r="N47" s="5">
        <f t="shared" si="12"/>
        <v>21.956076134699853</v>
      </c>
      <c r="O47" s="11">
        <f t="shared" si="16"/>
        <v>268.2459736456808</v>
      </c>
      <c r="P47" s="5">
        <f t="shared" si="13"/>
        <v>82.28404099560764</v>
      </c>
      <c r="Q47" s="9">
        <f t="shared" si="14"/>
        <v>2</v>
      </c>
      <c r="R47" s="9">
        <f t="shared" si="15"/>
        <v>48</v>
      </c>
    </row>
    <row r="48" spans="1:18" ht="12.75">
      <c r="A48" s="17">
        <v>32791</v>
      </c>
      <c r="J48" s="9">
        <f t="shared" si="10"/>
        <v>0</v>
      </c>
      <c r="K48" s="9">
        <f t="shared" si="11"/>
        <v>0</v>
      </c>
      <c r="L48" s="9">
        <f t="shared" si="17"/>
        <v>274</v>
      </c>
      <c r="M48" s="9">
        <f t="shared" si="17"/>
        <v>288</v>
      </c>
      <c r="N48" s="5">
        <f t="shared" si="12"/>
        <v>0</v>
      </c>
      <c r="O48" s="11">
        <f t="shared" si="16"/>
        <v>268.2459736456808</v>
      </c>
      <c r="P48" s="5">
        <f t="shared" si="13"/>
        <v>82.28404099560764</v>
      </c>
      <c r="Q48" s="9">
        <f t="shared" si="14"/>
        <v>0</v>
      </c>
      <c r="R48" s="9">
        <f t="shared" si="15"/>
        <v>0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274</v>
      </c>
      <c r="M49" s="9">
        <f t="shared" si="17"/>
        <v>288</v>
      </c>
      <c r="N49" s="5">
        <f t="shared" si="12"/>
        <v>0</v>
      </c>
      <c r="O49" s="11">
        <f t="shared" si="16"/>
        <v>268.2459736456808</v>
      </c>
      <c r="P49" s="5">
        <f t="shared" si="13"/>
        <v>82.28404099560764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I50" s="1">
        <v>1</v>
      </c>
      <c r="J50" s="9">
        <f t="shared" si="10"/>
        <v>0</v>
      </c>
      <c r="K50" s="9">
        <f t="shared" si="11"/>
        <v>1</v>
      </c>
      <c r="L50" s="9">
        <f t="shared" si="17"/>
        <v>274</v>
      </c>
      <c r="M50" s="9">
        <f t="shared" si="17"/>
        <v>289</v>
      </c>
      <c r="N50" s="5">
        <f t="shared" si="12"/>
        <v>0.4773060029282577</v>
      </c>
      <c r="O50" s="11">
        <f t="shared" si="16"/>
        <v>268.72327964860904</v>
      </c>
      <c r="P50" s="5">
        <f t="shared" si="13"/>
        <v>82.43045387994147</v>
      </c>
      <c r="Q50" s="9">
        <f t="shared" si="14"/>
        <v>0</v>
      </c>
      <c r="R50" s="9">
        <f t="shared" si="15"/>
        <v>1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274</v>
      </c>
      <c r="M51" s="9">
        <f t="shared" si="17"/>
        <v>289</v>
      </c>
      <c r="N51" s="5">
        <f t="shared" si="12"/>
        <v>0</v>
      </c>
      <c r="O51" s="11">
        <f t="shared" si="16"/>
        <v>268.72327964860904</v>
      </c>
      <c r="P51" s="5">
        <f t="shared" si="13"/>
        <v>82.43045387994147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D52" s="9">
        <v>3</v>
      </c>
      <c r="E52" s="9">
        <v>5</v>
      </c>
      <c r="F52" s="9"/>
      <c r="H52" s="9">
        <v>11</v>
      </c>
      <c r="I52" s="9">
        <v>6</v>
      </c>
      <c r="J52" s="9">
        <f t="shared" si="10"/>
        <v>8</v>
      </c>
      <c r="K52" s="9">
        <f t="shared" si="11"/>
        <v>17</v>
      </c>
      <c r="L52" s="9">
        <f t="shared" si="17"/>
        <v>282</v>
      </c>
      <c r="M52" s="9">
        <f t="shared" si="17"/>
        <v>306</v>
      </c>
      <c r="N52" s="5">
        <f t="shared" si="12"/>
        <v>11.932650073206442</v>
      </c>
      <c r="O52" s="11">
        <f t="shared" si="16"/>
        <v>280.6559297218155</v>
      </c>
      <c r="P52" s="5">
        <f t="shared" si="13"/>
        <v>86.090775988287</v>
      </c>
      <c r="Q52" s="9">
        <f t="shared" si="14"/>
        <v>0</v>
      </c>
      <c r="R52" s="9">
        <f t="shared" si="15"/>
        <v>25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282</v>
      </c>
      <c r="M53" s="9">
        <f t="shared" si="17"/>
        <v>306</v>
      </c>
      <c r="N53" s="5">
        <f t="shared" si="12"/>
        <v>0</v>
      </c>
      <c r="O53" s="11">
        <f t="shared" si="16"/>
        <v>280.6559297218155</v>
      </c>
      <c r="P53" s="5">
        <f t="shared" si="13"/>
        <v>86.090775988287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282</v>
      </c>
      <c r="M54" s="9">
        <f t="shared" si="17"/>
        <v>306</v>
      </c>
      <c r="N54" s="5">
        <f t="shared" si="12"/>
        <v>0</v>
      </c>
      <c r="O54" s="11">
        <f t="shared" si="16"/>
        <v>280.6559297218155</v>
      </c>
      <c r="P54" s="5">
        <f t="shared" si="13"/>
        <v>86.090775988287</v>
      </c>
      <c r="Q54" s="9">
        <f t="shared" si="14"/>
        <v>0</v>
      </c>
      <c r="R54" s="9">
        <f t="shared" si="15"/>
        <v>0</v>
      </c>
    </row>
    <row r="55" spans="1:18" ht="12.75">
      <c r="A55" s="17">
        <v>32798</v>
      </c>
      <c r="J55" s="9">
        <f t="shared" si="10"/>
        <v>0</v>
      </c>
      <c r="K55" s="9">
        <f t="shared" si="11"/>
        <v>0</v>
      </c>
      <c r="L55" s="9">
        <f t="shared" si="17"/>
        <v>282</v>
      </c>
      <c r="M55" s="9">
        <f t="shared" si="17"/>
        <v>306</v>
      </c>
      <c r="N55" s="5">
        <f t="shared" si="12"/>
        <v>0</v>
      </c>
      <c r="O55" s="11">
        <f t="shared" si="16"/>
        <v>280.6559297218155</v>
      </c>
      <c r="P55" s="5">
        <f t="shared" si="13"/>
        <v>86.090775988287</v>
      </c>
      <c r="Q55" s="9">
        <f t="shared" si="14"/>
        <v>0</v>
      </c>
      <c r="R55" s="9">
        <f t="shared" si="15"/>
        <v>0</v>
      </c>
    </row>
    <row r="56" spans="1:18" ht="12.75">
      <c r="A56" s="17">
        <v>32799</v>
      </c>
      <c r="J56" s="9">
        <f t="shared" si="10"/>
        <v>0</v>
      </c>
      <c r="K56" s="9">
        <f t="shared" si="11"/>
        <v>0</v>
      </c>
      <c r="L56" s="9">
        <f t="shared" si="17"/>
        <v>282</v>
      </c>
      <c r="M56" s="9">
        <f t="shared" si="17"/>
        <v>306</v>
      </c>
      <c r="N56" s="5">
        <f t="shared" si="12"/>
        <v>0</v>
      </c>
      <c r="O56" s="11">
        <f t="shared" si="16"/>
        <v>280.6559297218155</v>
      </c>
      <c r="P56" s="5">
        <f t="shared" si="13"/>
        <v>86.090775988287</v>
      </c>
      <c r="Q56" s="9">
        <f t="shared" si="14"/>
        <v>0</v>
      </c>
      <c r="R56" s="9">
        <f t="shared" si="15"/>
        <v>0</v>
      </c>
    </row>
    <row r="57" spans="1:18" ht="12.75">
      <c r="A57" s="17">
        <v>32800</v>
      </c>
      <c r="J57" s="9">
        <f t="shared" si="10"/>
        <v>0</v>
      </c>
      <c r="K57" s="9">
        <f t="shared" si="11"/>
        <v>0</v>
      </c>
      <c r="L57" s="9">
        <f t="shared" si="17"/>
        <v>282</v>
      </c>
      <c r="M57" s="9">
        <f t="shared" si="17"/>
        <v>306</v>
      </c>
      <c r="N57" s="5">
        <f t="shared" si="12"/>
        <v>0</v>
      </c>
      <c r="O57" s="11">
        <f t="shared" si="16"/>
        <v>280.6559297218155</v>
      </c>
      <c r="P57" s="5">
        <f t="shared" si="13"/>
        <v>86.090775988287</v>
      </c>
      <c r="Q57" s="9">
        <f t="shared" si="14"/>
        <v>0</v>
      </c>
      <c r="R57" s="9">
        <f t="shared" si="15"/>
        <v>0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306</v>
      </c>
      <c r="N58" s="5">
        <f t="shared" si="12"/>
        <v>0</v>
      </c>
      <c r="O58" s="11">
        <f t="shared" si="16"/>
        <v>280.6559297218155</v>
      </c>
      <c r="P58" s="5">
        <f t="shared" si="13"/>
        <v>86.090775988287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J59" s="9">
        <f t="shared" si="10"/>
        <v>0</v>
      </c>
      <c r="K59" s="9">
        <f t="shared" si="11"/>
        <v>0</v>
      </c>
      <c r="L59" s="9">
        <f t="shared" si="17"/>
        <v>282</v>
      </c>
      <c r="M59" s="9">
        <f t="shared" si="17"/>
        <v>306</v>
      </c>
      <c r="N59" s="5">
        <f t="shared" si="12"/>
        <v>0</v>
      </c>
      <c r="O59" s="11">
        <f t="shared" si="16"/>
        <v>280.6559297218155</v>
      </c>
      <c r="P59" s="5">
        <f t="shared" si="13"/>
        <v>86.090775988287</v>
      </c>
      <c r="Q59" s="9">
        <f t="shared" si="14"/>
        <v>0</v>
      </c>
      <c r="R59" s="9">
        <f t="shared" si="15"/>
        <v>0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282</v>
      </c>
      <c r="M60" s="9">
        <f t="shared" si="17"/>
        <v>306</v>
      </c>
      <c r="N60" s="5">
        <f t="shared" si="12"/>
        <v>0</v>
      </c>
      <c r="O60" s="11">
        <f t="shared" si="16"/>
        <v>280.6559297218155</v>
      </c>
      <c r="P60" s="5">
        <f t="shared" si="13"/>
        <v>86.090775988287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D61" s="1">
        <v>2</v>
      </c>
      <c r="H61" s="1">
        <v>6</v>
      </c>
      <c r="I61" s="1">
        <v>3</v>
      </c>
      <c r="J61" s="9">
        <f t="shared" si="10"/>
        <v>2</v>
      </c>
      <c r="K61" s="9">
        <f t="shared" si="11"/>
        <v>9</v>
      </c>
      <c r="L61" s="9">
        <f t="shared" si="17"/>
        <v>284</v>
      </c>
      <c r="M61" s="9">
        <f t="shared" si="17"/>
        <v>315</v>
      </c>
      <c r="N61" s="5">
        <f t="shared" si="12"/>
        <v>5.2503660322108345</v>
      </c>
      <c r="O61" s="11">
        <f t="shared" si="16"/>
        <v>285.9062957540263</v>
      </c>
      <c r="P61" s="5">
        <f t="shared" si="13"/>
        <v>87.70131771595904</v>
      </c>
      <c r="Q61" s="9">
        <f t="shared" si="14"/>
        <v>0</v>
      </c>
      <c r="R61" s="9">
        <f t="shared" si="15"/>
        <v>11</v>
      </c>
    </row>
    <row r="62" spans="1:18" ht="12.75">
      <c r="A62" s="17">
        <v>32805</v>
      </c>
      <c r="J62" s="9">
        <f t="shared" si="10"/>
        <v>0</v>
      </c>
      <c r="K62" s="9">
        <f t="shared" si="11"/>
        <v>0</v>
      </c>
      <c r="L62" s="9">
        <f t="shared" si="17"/>
        <v>284</v>
      </c>
      <c r="M62" s="9">
        <f t="shared" si="17"/>
        <v>315</v>
      </c>
      <c r="N62" s="5">
        <f t="shared" si="12"/>
        <v>0</v>
      </c>
      <c r="O62" s="11">
        <f t="shared" si="16"/>
        <v>285.9062957540263</v>
      </c>
      <c r="P62" s="5">
        <f t="shared" si="13"/>
        <v>87.70131771595904</v>
      </c>
      <c r="Q62" s="9">
        <f t="shared" si="14"/>
        <v>0</v>
      </c>
      <c r="R62" s="9">
        <f t="shared" si="15"/>
        <v>0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284</v>
      </c>
      <c r="M63" s="9">
        <f t="shared" si="17"/>
        <v>315</v>
      </c>
      <c r="N63" s="5">
        <f t="shared" si="12"/>
        <v>0</v>
      </c>
      <c r="O63" s="11">
        <f t="shared" si="16"/>
        <v>285.9062957540263</v>
      </c>
      <c r="P63" s="5">
        <f t="shared" si="13"/>
        <v>87.70131771595904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C64" s="1">
        <v>1</v>
      </c>
      <c r="D64" s="1">
        <v>3</v>
      </c>
      <c r="E64" s="1">
        <v>1</v>
      </c>
      <c r="H64" s="1">
        <v>1</v>
      </c>
      <c r="I64" s="1">
        <v>4</v>
      </c>
      <c r="J64" s="9">
        <f t="shared" si="10"/>
        <v>3</v>
      </c>
      <c r="K64" s="9">
        <f t="shared" si="11"/>
        <v>5</v>
      </c>
      <c r="L64" s="9">
        <f t="shared" si="17"/>
        <v>287</v>
      </c>
      <c r="M64" s="9">
        <f t="shared" si="17"/>
        <v>320</v>
      </c>
      <c r="N64" s="5">
        <f t="shared" si="12"/>
        <v>3.8184480234260616</v>
      </c>
      <c r="O64" s="11">
        <f t="shared" si="16"/>
        <v>289.7247437774524</v>
      </c>
      <c r="P64" s="5">
        <f t="shared" si="13"/>
        <v>88.87262079062961</v>
      </c>
      <c r="Q64" s="9">
        <f t="shared" si="14"/>
        <v>1</v>
      </c>
      <c r="R64" s="9">
        <f t="shared" si="15"/>
        <v>9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287</v>
      </c>
      <c r="M65" s="9">
        <f t="shared" si="18"/>
        <v>320</v>
      </c>
      <c r="N65" s="5">
        <f t="shared" si="12"/>
        <v>0</v>
      </c>
      <c r="O65" s="11">
        <f t="shared" si="16"/>
        <v>289.7247437774524</v>
      </c>
      <c r="P65" s="5">
        <f t="shared" si="13"/>
        <v>88.87262079062961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C66" s="9"/>
      <c r="D66" s="9"/>
      <c r="E66" s="9"/>
      <c r="G66" s="9"/>
      <c r="H66" s="9">
        <v>1</v>
      </c>
      <c r="I66" s="9"/>
      <c r="J66" s="9">
        <f t="shared" si="10"/>
        <v>0</v>
      </c>
      <c r="K66" s="9">
        <f t="shared" si="11"/>
        <v>1</v>
      </c>
      <c r="L66" s="9">
        <f t="shared" si="18"/>
        <v>287</v>
      </c>
      <c r="M66" s="9">
        <f t="shared" si="18"/>
        <v>321</v>
      </c>
      <c r="N66" s="5">
        <f t="shared" si="12"/>
        <v>0.4773060029282577</v>
      </c>
      <c r="O66" s="11">
        <f t="shared" si="16"/>
        <v>290.2020497803806</v>
      </c>
      <c r="P66" s="5">
        <f t="shared" si="13"/>
        <v>89.01903367496342</v>
      </c>
      <c r="Q66" s="9">
        <f t="shared" si="14"/>
        <v>0</v>
      </c>
      <c r="R66" s="9">
        <f t="shared" si="15"/>
        <v>1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287</v>
      </c>
      <c r="M67" s="9">
        <f t="shared" si="18"/>
        <v>321</v>
      </c>
      <c r="N67" s="5">
        <f t="shared" si="12"/>
        <v>0</v>
      </c>
      <c r="O67" s="11">
        <f t="shared" si="16"/>
        <v>290.2020497803806</v>
      </c>
      <c r="P67" s="5">
        <f t="shared" si="13"/>
        <v>89.01903367496342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287</v>
      </c>
      <c r="M68" s="9">
        <f t="shared" si="18"/>
        <v>321</v>
      </c>
      <c r="N68" s="5">
        <f aca="true" t="shared" si="21" ref="N68:N101">(+J68+K68)*($J$103/($J$103+$K$103))</f>
        <v>0</v>
      </c>
      <c r="O68" s="11">
        <f t="shared" si="16"/>
        <v>290.2020497803806</v>
      </c>
      <c r="P68" s="5">
        <f aca="true" t="shared" si="22" ref="P68:P101">O68*100/$N$103</f>
        <v>89.01903367496342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E69" s="1">
        <v>2</v>
      </c>
      <c r="H69" s="1">
        <v>1</v>
      </c>
      <c r="I69" s="1">
        <v>3</v>
      </c>
      <c r="J69" s="9">
        <f t="shared" si="19"/>
        <v>2</v>
      </c>
      <c r="K69" s="9">
        <f t="shared" si="20"/>
        <v>4</v>
      </c>
      <c r="L69" s="9">
        <f t="shared" si="18"/>
        <v>289</v>
      </c>
      <c r="M69" s="9">
        <f t="shared" si="18"/>
        <v>325</v>
      </c>
      <c r="N69" s="5">
        <f t="shared" si="21"/>
        <v>2.8638360175695463</v>
      </c>
      <c r="O69" s="11">
        <f aca="true" t="shared" si="25" ref="O69:O101">O68+N69</f>
        <v>293.06588579795016</v>
      </c>
      <c r="P69" s="5">
        <f t="shared" si="22"/>
        <v>89.89751098096636</v>
      </c>
      <c r="Q69" s="9">
        <f t="shared" si="23"/>
        <v>0</v>
      </c>
      <c r="R69" s="9">
        <f t="shared" si="24"/>
        <v>6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289</v>
      </c>
      <c r="M70" s="9">
        <f t="shared" si="18"/>
        <v>325</v>
      </c>
      <c r="N70" s="5">
        <f t="shared" si="21"/>
        <v>0</v>
      </c>
      <c r="O70" s="11">
        <f t="shared" si="25"/>
        <v>293.06588579795016</v>
      </c>
      <c r="P70" s="5">
        <f t="shared" si="22"/>
        <v>89.89751098096636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D71" s="1">
        <v>7</v>
      </c>
      <c r="E71" s="1">
        <v>3</v>
      </c>
      <c r="H71" s="1">
        <v>7</v>
      </c>
      <c r="I71" s="1">
        <v>2</v>
      </c>
      <c r="J71" s="9">
        <f t="shared" si="19"/>
        <v>10</v>
      </c>
      <c r="K71" s="9">
        <f t="shared" si="20"/>
        <v>9</v>
      </c>
      <c r="L71" s="9">
        <f t="shared" si="18"/>
        <v>299</v>
      </c>
      <c r="M71" s="9">
        <f t="shared" si="18"/>
        <v>334</v>
      </c>
      <c r="N71" s="5">
        <f t="shared" si="21"/>
        <v>9.068814055636896</v>
      </c>
      <c r="O71" s="11">
        <f t="shared" si="25"/>
        <v>302.13469985358705</v>
      </c>
      <c r="P71" s="5">
        <f t="shared" si="22"/>
        <v>92.67935578330896</v>
      </c>
      <c r="Q71" s="9">
        <f t="shared" si="23"/>
        <v>0</v>
      </c>
      <c r="R71" s="9">
        <f t="shared" si="24"/>
        <v>19</v>
      </c>
    </row>
    <row r="72" spans="1:18" ht="12.75">
      <c r="A72" s="17">
        <v>32815</v>
      </c>
      <c r="J72" s="9">
        <f t="shared" si="19"/>
        <v>0</v>
      </c>
      <c r="K72" s="9">
        <f t="shared" si="20"/>
        <v>0</v>
      </c>
      <c r="L72" s="9">
        <f t="shared" si="18"/>
        <v>299</v>
      </c>
      <c r="M72" s="9">
        <f t="shared" si="18"/>
        <v>334</v>
      </c>
      <c r="N72" s="5">
        <f t="shared" si="21"/>
        <v>0</v>
      </c>
      <c r="O72" s="11">
        <f t="shared" si="25"/>
        <v>302.13469985358705</v>
      </c>
      <c r="P72" s="5">
        <f t="shared" si="22"/>
        <v>92.67935578330896</v>
      </c>
      <c r="Q72" s="9">
        <f t="shared" si="23"/>
        <v>0</v>
      </c>
      <c r="R72" s="9">
        <f t="shared" si="24"/>
        <v>0</v>
      </c>
    </row>
    <row r="73" spans="1:18" ht="12.75">
      <c r="A73" s="17">
        <v>32816</v>
      </c>
      <c r="D73" s="1">
        <v>2</v>
      </c>
      <c r="E73" s="9">
        <v>1</v>
      </c>
      <c r="H73" s="1">
        <v>2</v>
      </c>
      <c r="I73" s="9">
        <v>1</v>
      </c>
      <c r="J73" s="9">
        <f t="shared" si="19"/>
        <v>3</v>
      </c>
      <c r="K73" s="9">
        <f t="shared" si="20"/>
        <v>3</v>
      </c>
      <c r="L73" s="9">
        <f t="shared" si="18"/>
        <v>302</v>
      </c>
      <c r="M73" s="9">
        <f t="shared" si="18"/>
        <v>337</v>
      </c>
      <c r="N73" s="5">
        <f t="shared" si="21"/>
        <v>2.8638360175695463</v>
      </c>
      <c r="O73" s="11">
        <f t="shared" si="25"/>
        <v>304.9985358711566</v>
      </c>
      <c r="P73" s="5">
        <f t="shared" si="22"/>
        <v>93.55783308931188</v>
      </c>
      <c r="Q73" s="9">
        <f t="shared" si="23"/>
        <v>0</v>
      </c>
      <c r="R73" s="9">
        <f t="shared" si="24"/>
        <v>6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302</v>
      </c>
      <c r="M74" s="9">
        <f t="shared" si="18"/>
        <v>337</v>
      </c>
      <c r="N74" s="5">
        <f t="shared" si="21"/>
        <v>0</v>
      </c>
      <c r="O74" s="11">
        <f t="shared" si="25"/>
        <v>304.9985358711566</v>
      </c>
      <c r="P74" s="5">
        <f t="shared" si="22"/>
        <v>93.55783308931188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D75" s="1">
        <v>4</v>
      </c>
      <c r="H75" s="1">
        <v>4</v>
      </c>
      <c r="I75" s="1">
        <v>3</v>
      </c>
      <c r="J75" s="9">
        <f t="shared" si="19"/>
        <v>4</v>
      </c>
      <c r="K75" s="9">
        <f t="shared" si="20"/>
        <v>7</v>
      </c>
      <c r="L75" s="9">
        <f t="shared" si="18"/>
        <v>306</v>
      </c>
      <c r="M75" s="9">
        <f t="shared" si="18"/>
        <v>344</v>
      </c>
      <c r="N75" s="5">
        <f t="shared" si="21"/>
        <v>5.2503660322108345</v>
      </c>
      <c r="O75" s="11">
        <f t="shared" si="25"/>
        <v>310.2489019033674</v>
      </c>
      <c r="P75" s="5">
        <f t="shared" si="22"/>
        <v>95.16837481698393</v>
      </c>
      <c r="Q75" s="9">
        <f t="shared" si="23"/>
        <v>0</v>
      </c>
      <c r="R75" s="9">
        <f t="shared" si="24"/>
        <v>11</v>
      </c>
    </row>
    <row r="76" spans="1:18" ht="12.75">
      <c r="A76" s="17">
        <v>32819</v>
      </c>
      <c r="J76" s="9">
        <f t="shared" si="19"/>
        <v>0</v>
      </c>
      <c r="K76" s="9">
        <f t="shared" si="20"/>
        <v>0</v>
      </c>
      <c r="L76" s="9">
        <f t="shared" si="18"/>
        <v>306</v>
      </c>
      <c r="M76" s="9">
        <f t="shared" si="18"/>
        <v>344</v>
      </c>
      <c r="N76" s="5">
        <f t="shared" si="21"/>
        <v>0</v>
      </c>
      <c r="O76" s="11">
        <f t="shared" si="25"/>
        <v>310.2489019033674</v>
      </c>
      <c r="P76" s="5">
        <f t="shared" si="22"/>
        <v>95.16837481698393</v>
      </c>
      <c r="Q76" s="9">
        <f t="shared" si="23"/>
        <v>0</v>
      </c>
      <c r="R76" s="9">
        <f t="shared" si="24"/>
        <v>0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306</v>
      </c>
      <c r="M77" s="9">
        <f t="shared" si="18"/>
        <v>344</v>
      </c>
      <c r="N77" s="5">
        <f t="shared" si="21"/>
        <v>0</v>
      </c>
      <c r="O77" s="11">
        <f t="shared" si="25"/>
        <v>310.2489019033674</v>
      </c>
      <c r="P77" s="5">
        <f t="shared" si="22"/>
        <v>95.16837481698393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>
        <v>3</v>
      </c>
      <c r="G78" s="9"/>
      <c r="H78" s="9">
        <v>1</v>
      </c>
      <c r="I78" s="1">
        <v>1</v>
      </c>
      <c r="J78" s="9">
        <f t="shared" si="19"/>
        <v>3</v>
      </c>
      <c r="K78" s="9">
        <f t="shared" si="20"/>
        <v>2</v>
      </c>
      <c r="L78" s="9">
        <f t="shared" si="18"/>
        <v>309</v>
      </c>
      <c r="M78" s="9">
        <f t="shared" si="18"/>
        <v>346</v>
      </c>
      <c r="N78" s="5">
        <f t="shared" si="21"/>
        <v>2.3865300146412887</v>
      </c>
      <c r="O78" s="11">
        <f t="shared" si="25"/>
        <v>312.6354319180087</v>
      </c>
      <c r="P78" s="5">
        <f t="shared" si="22"/>
        <v>95.90043923865302</v>
      </c>
      <c r="Q78" s="9">
        <f t="shared" si="23"/>
        <v>0</v>
      </c>
      <c r="R78" s="9">
        <f t="shared" si="24"/>
        <v>5</v>
      </c>
    </row>
    <row r="79" spans="1:18" ht="12.75">
      <c r="A79" s="17">
        <v>32822</v>
      </c>
      <c r="J79" s="9">
        <f t="shared" si="19"/>
        <v>0</v>
      </c>
      <c r="K79" s="9">
        <f t="shared" si="20"/>
        <v>0</v>
      </c>
      <c r="L79" s="9">
        <f t="shared" si="18"/>
        <v>309</v>
      </c>
      <c r="M79" s="9">
        <f t="shared" si="18"/>
        <v>346</v>
      </c>
      <c r="N79" s="5">
        <f t="shared" si="21"/>
        <v>0</v>
      </c>
      <c r="O79" s="11">
        <f t="shared" si="25"/>
        <v>312.6354319180087</v>
      </c>
      <c r="P79" s="5">
        <f t="shared" si="22"/>
        <v>95.90043923865302</v>
      </c>
      <c r="Q79" s="9">
        <f t="shared" si="23"/>
        <v>0</v>
      </c>
      <c r="R79" s="9">
        <f t="shared" si="24"/>
        <v>0</v>
      </c>
    </row>
    <row r="80" spans="1:18" ht="12.75">
      <c r="A80" s="17">
        <v>32823</v>
      </c>
      <c r="E80" s="1">
        <v>1</v>
      </c>
      <c r="H80" s="1">
        <v>2</v>
      </c>
      <c r="J80" s="9">
        <f t="shared" si="19"/>
        <v>1</v>
      </c>
      <c r="K80" s="9">
        <f t="shared" si="20"/>
        <v>2</v>
      </c>
      <c r="L80" s="9">
        <f t="shared" si="18"/>
        <v>310</v>
      </c>
      <c r="M80" s="9">
        <f t="shared" si="18"/>
        <v>348</v>
      </c>
      <c r="N80" s="5">
        <f t="shared" si="21"/>
        <v>1.4319180087847732</v>
      </c>
      <c r="O80" s="11">
        <f t="shared" si="25"/>
        <v>314.06734992679344</v>
      </c>
      <c r="P80" s="5">
        <f t="shared" si="22"/>
        <v>96.33967789165447</v>
      </c>
      <c r="Q80" s="9">
        <f t="shared" si="23"/>
        <v>0</v>
      </c>
      <c r="R80" s="9">
        <f t="shared" si="24"/>
        <v>3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310</v>
      </c>
      <c r="M81" s="9">
        <f t="shared" si="18"/>
        <v>348</v>
      </c>
      <c r="N81" s="5">
        <f t="shared" si="21"/>
        <v>0</v>
      </c>
      <c r="O81" s="11">
        <f t="shared" si="25"/>
        <v>314.06734992679344</v>
      </c>
      <c r="P81" s="5">
        <f t="shared" si="22"/>
        <v>96.33967789165447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D82" s="1">
        <v>3</v>
      </c>
      <c r="J82" s="9">
        <f t="shared" si="19"/>
        <v>3</v>
      </c>
      <c r="K82" s="9">
        <f t="shared" si="20"/>
        <v>0</v>
      </c>
      <c r="L82" s="9">
        <f t="shared" si="18"/>
        <v>313</v>
      </c>
      <c r="M82" s="9">
        <f t="shared" si="18"/>
        <v>348</v>
      </c>
      <c r="N82" s="5">
        <f t="shared" si="21"/>
        <v>1.4319180087847732</v>
      </c>
      <c r="O82" s="11">
        <f t="shared" si="25"/>
        <v>315.4992679355782</v>
      </c>
      <c r="P82" s="5">
        <f t="shared" si="22"/>
        <v>96.77891654465593</v>
      </c>
      <c r="Q82" s="9">
        <f t="shared" si="23"/>
        <v>0</v>
      </c>
      <c r="R82" s="9">
        <f t="shared" si="24"/>
        <v>3</v>
      </c>
    </row>
    <row r="83" spans="1:18" ht="12.75">
      <c r="A83" s="17">
        <v>32826</v>
      </c>
      <c r="J83" s="9">
        <f t="shared" si="19"/>
        <v>0</v>
      </c>
      <c r="K83" s="9">
        <f t="shared" si="20"/>
        <v>0</v>
      </c>
      <c r="L83" s="9">
        <f t="shared" si="18"/>
        <v>313</v>
      </c>
      <c r="M83" s="9">
        <f t="shared" si="18"/>
        <v>348</v>
      </c>
      <c r="N83" s="5">
        <f t="shared" si="21"/>
        <v>0</v>
      </c>
      <c r="O83" s="11">
        <f t="shared" si="25"/>
        <v>315.4992679355782</v>
      </c>
      <c r="P83" s="5">
        <f t="shared" si="22"/>
        <v>96.77891654465593</v>
      </c>
      <c r="Q83" s="9">
        <f t="shared" si="23"/>
        <v>0</v>
      </c>
      <c r="R83" s="9">
        <f t="shared" si="24"/>
        <v>0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313</v>
      </c>
      <c r="M84" s="9">
        <f t="shared" si="18"/>
        <v>348</v>
      </c>
      <c r="N84" s="5">
        <f t="shared" si="21"/>
        <v>0</v>
      </c>
      <c r="O84" s="11">
        <f t="shared" si="25"/>
        <v>315.4992679355782</v>
      </c>
      <c r="P84" s="5">
        <f t="shared" si="22"/>
        <v>96.77891654465593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D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314</v>
      </c>
      <c r="M85" s="9">
        <f t="shared" si="26"/>
        <v>348</v>
      </c>
      <c r="N85" s="5">
        <f t="shared" si="21"/>
        <v>0.4773060029282577</v>
      </c>
      <c r="O85" s="11">
        <f t="shared" si="25"/>
        <v>315.9765739385064</v>
      </c>
      <c r="P85" s="5">
        <f t="shared" si="22"/>
        <v>96.92532942898974</v>
      </c>
      <c r="Q85" s="9">
        <f t="shared" si="23"/>
        <v>0</v>
      </c>
      <c r="R85" s="9">
        <f t="shared" si="24"/>
        <v>1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314</v>
      </c>
      <c r="M86" s="9">
        <f t="shared" si="26"/>
        <v>348</v>
      </c>
      <c r="N86" s="5">
        <f t="shared" si="21"/>
        <v>0</v>
      </c>
      <c r="O86" s="11">
        <f t="shared" si="25"/>
        <v>315.9765739385064</v>
      </c>
      <c r="P86" s="5">
        <f t="shared" si="22"/>
        <v>96.92532942898974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/>
      <c r="E87" s="9">
        <v>1</v>
      </c>
      <c r="F87" s="9"/>
      <c r="G87" s="9"/>
      <c r="H87" s="9"/>
      <c r="I87" s="9">
        <v>1</v>
      </c>
      <c r="J87" s="9">
        <f t="shared" si="19"/>
        <v>1</v>
      </c>
      <c r="K87" s="9">
        <f t="shared" si="20"/>
        <v>1</v>
      </c>
      <c r="L87" s="9">
        <f t="shared" si="26"/>
        <v>315</v>
      </c>
      <c r="M87" s="9">
        <f t="shared" si="26"/>
        <v>349</v>
      </c>
      <c r="N87" s="5">
        <f t="shared" si="21"/>
        <v>0.9546120058565154</v>
      </c>
      <c r="O87" s="11">
        <f t="shared" si="25"/>
        <v>316.93118594436294</v>
      </c>
      <c r="P87" s="5">
        <f t="shared" si="22"/>
        <v>97.2181551976574</v>
      </c>
      <c r="Q87" s="9">
        <f t="shared" si="23"/>
        <v>0</v>
      </c>
      <c r="R87" s="9">
        <f t="shared" si="24"/>
        <v>2</v>
      </c>
    </row>
    <row r="88" spans="1:18" ht="12.75">
      <c r="A88" s="17">
        <v>32831</v>
      </c>
      <c r="D88" s="1">
        <v>1</v>
      </c>
      <c r="E88" s="1">
        <v>1</v>
      </c>
      <c r="J88" s="9">
        <f t="shared" si="19"/>
        <v>2</v>
      </c>
      <c r="K88" s="9">
        <f t="shared" si="20"/>
        <v>0</v>
      </c>
      <c r="L88" s="9">
        <f t="shared" si="26"/>
        <v>317</v>
      </c>
      <c r="M88" s="9">
        <f t="shared" si="26"/>
        <v>349</v>
      </c>
      <c r="N88" s="5">
        <f t="shared" si="21"/>
        <v>0.9546120058565154</v>
      </c>
      <c r="O88" s="11">
        <f t="shared" si="25"/>
        <v>317.88579795021946</v>
      </c>
      <c r="P88" s="5">
        <f t="shared" si="22"/>
        <v>97.51098096632504</v>
      </c>
      <c r="Q88" s="9">
        <f t="shared" si="23"/>
        <v>0</v>
      </c>
      <c r="R88" s="9">
        <f t="shared" si="24"/>
        <v>2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317</v>
      </c>
      <c r="M89" s="9">
        <f t="shared" si="26"/>
        <v>349</v>
      </c>
      <c r="N89" s="5">
        <f t="shared" si="21"/>
        <v>0</v>
      </c>
      <c r="O89" s="11">
        <f t="shared" si="25"/>
        <v>317.88579795021946</v>
      </c>
      <c r="P89" s="5">
        <f t="shared" si="22"/>
        <v>97.51098096632504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J90" s="9">
        <f t="shared" si="19"/>
        <v>0</v>
      </c>
      <c r="K90" s="9">
        <f t="shared" si="20"/>
        <v>0</v>
      </c>
      <c r="L90" s="9">
        <f t="shared" si="26"/>
        <v>317</v>
      </c>
      <c r="M90" s="9">
        <f t="shared" si="26"/>
        <v>349</v>
      </c>
      <c r="N90" s="5">
        <f t="shared" si="21"/>
        <v>0</v>
      </c>
      <c r="O90" s="11">
        <f t="shared" si="25"/>
        <v>317.88579795021946</v>
      </c>
      <c r="P90" s="5">
        <f t="shared" si="22"/>
        <v>97.51098096632504</v>
      </c>
      <c r="Q90" s="9">
        <f t="shared" si="23"/>
        <v>0</v>
      </c>
      <c r="R90" s="9">
        <f t="shared" si="24"/>
        <v>0</v>
      </c>
    </row>
    <row r="91" spans="1:18" ht="12.75">
      <c r="A91" s="17">
        <v>32834</v>
      </c>
      <c r="B91" s="1">
        <v>1</v>
      </c>
      <c r="D91" s="1">
        <v>3</v>
      </c>
      <c r="E91" s="1">
        <v>5</v>
      </c>
      <c r="F91" s="1">
        <v>1</v>
      </c>
      <c r="H91" s="1">
        <v>2</v>
      </c>
      <c r="I91" s="1">
        <v>2</v>
      </c>
      <c r="J91" s="9">
        <f t="shared" si="19"/>
        <v>7</v>
      </c>
      <c r="K91" s="9">
        <f t="shared" si="20"/>
        <v>3</v>
      </c>
      <c r="L91" s="9">
        <f t="shared" si="26"/>
        <v>324</v>
      </c>
      <c r="M91" s="9">
        <f t="shared" si="26"/>
        <v>352</v>
      </c>
      <c r="N91" s="5">
        <f t="shared" si="21"/>
        <v>4.773060029282577</v>
      </c>
      <c r="O91" s="11">
        <f t="shared" si="25"/>
        <v>322.65885797950205</v>
      </c>
      <c r="P91" s="5">
        <f t="shared" si="22"/>
        <v>98.97510980966327</v>
      </c>
      <c r="Q91" s="9">
        <f t="shared" si="23"/>
        <v>2</v>
      </c>
      <c r="R91" s="9">
        <f t="shared" si="24"/>
        <v>12</v>
      </c>
    </row>
    <row r="92" spans="1:18" ht="12.75">
      <c r="A92" s="17">
        <v>32835</v>
      </c>
      <c r="J92" s="9">
        <f t="shared" si="19"/>
        <v>0</v>
      </c>
      <c r="K92" s="9">
        <f t="shared" si="20"/>
        <v>0</v>
      </c>
      <c r="L92" s="9">
        <f t="shared" si="26"/>
        <v>324</v>
      </c>
      <c r="M92" s="9">
        <f t="shared" si="26"/>
        <v>352</v>
      </c>
      <c r="N92" s="5">
        <f t="shared" si="21"/>
        <v>0</v>
      </c>
      <c r="O92" s="11">
        <f t="shared" si="25"/>
        <v>322.65885797950205</v>
      </c>
      <c r="P92" s="5">
        <f t="shared" si="22"/>
        <v>98.97510980966327</v>
      </c>
      <c r="Q92" s="9">
        <f t="shared" si="23"/>
        <v>0</v>
      </c>
      <c r="R92" s="9">
        <f t="shared" si="24"/>
        <v>0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324</v>
      </c>
      <c r="M93" s="9">
        <f t="shared" si="26"/>
        <v>352</v>
      </c>
      <c r="N93" s="5">
        <f t="shared" si="21"/>
        <v>0</v>
      </c>
      <c r="O93" s="11">
        <f t="shared" si="25"/>
        <v>322.65885797950205</v>
      </c>
      <c r="P93" s="5">
        <f t="shared" si="22"/>
        <v>98.97510980966327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324</v>
      </c>
      <c r="M94" s="9">
        <f t="shared" si="26"/>
        <v>352</v>
      </c>
      <c r="N94" s="5">
        <f t="shared" si="21"/>
        <v>0</v>
      </c>
      <c r="O94" s="11">
        <f t="shared" si="25"/>
        <v>322.65885797950205</v>
      </c>
      <c r="P94" s="5">
        <f t="shared" si="22"/>
        <v>98.97510980966327</v>
      </c>
      <c r="Q94" s="9">
        <f t="shared" si="23"/>
        <v>0</v>
      </c>
      <c r="R94" s="9">
        <f t="shared" si="24"/>
        <v>0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324</v>
      </c>
      <c r="M95" s="9">
        <f t="shared" si="26"/>
        <v>352</v>
      </c>
      <c r="N95" s="5">
        <f t="shared" si="21"/>
        <v>0</v>
      </c>
      <c r="O95" s="11">
        <f t="shared" si="25"/>
        <v>322.65885797950205</v>
      </c>
      <c r="P95" s="5">
        <f t="shared" si="22"/>
        <v>98.97510980966327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324</v>
      </c>
      <c r="M96" s="9">
        <f t="shared" si="26"/>
        <v>352</v>
      </c>
      <c r="N96" s="5">
        <f t="shared" si="21"/>
        <v>0</v>
      </c>
      <c r="O96" s="11">
        <f t="shared" si="25"/>
        <v>322.65885797950205</v>
      </c>
      <c r="P96" s="5">
        <f t="shared" si="22"/>
        <v>98.97510980966327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D97" s="1">
        <v>2</v>
      </c>
      <c r="H97" s="1">
        <v>2</v>
      </c>
      <c r="I97" s="1">
        <v>2</v>
      </c>
      <c r="J97" s="9">
        <f t="shared" si="19"/>
        <v>2</v>
      </c>
      <c r="K97" s="9">
        <f t="shared" si="20"/>
        <v>4</v>
      </c>
      <c r="L97" s="9">
        <f t="shared" si="26"/>
        <v>326</v>
      </c>
      <c r="M97" s="9">
        <f t="shared" si="26"/>
        <v>356</v>
      </c>
      <c r="N97" s="5">
        <f t="shared" si="21"/>
        <v>2.8638360175695463</v>
      </c>
      <c r="O97" s="11">
        <f t="shared" si="25"/>
        <v>325.5226939970716</v>
      </c>
      <c r="P97" s="5">
        <f t="shared" si="22"/>
        <v>99.85358711566619</v>
      </c>
      <c r="Q97" s="9">
        <f t="shared" si="23"/>
        <v>0</v>
      </c>
      <c r="R97" s="9">
        <f t="shared" si="24"/>
        <v>6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326</v>
      </c>
      <c r="M98" s="9">
        <f t="shared" si="26"/>
        <v>356</v>
      </c>
      <c r="N98" s="5">
        <f t="shared" si="21"/>
        <v>0</v>
      </c>
      <c r="O98" s="11">
        <f t="shared" si="25"/>
        <v>325.5226939970716</v>
      </c>
      <c r="P98" s="5">
        <f t="shared" si="22"/>
        <v>99.85358711566619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326</v>
      </c>
      <c r="M99" s="9">
        <f t="shared" si="26"/>
        <v>356</v>
      </c>
      <c r="N99" s="5">
        <f t="shared" si="21"/>
        <v>0</v>
      </c>
      <c r="O99" s="11">
        <f t="shared" si="25"/>
        <v>325.5226939970716</v>
      </c>
      <c r="P99" s="5">
        <f t="shared" si="22"/>
        <v>99.85358711566619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326</v>
      </c>
      <c r="M100" s="9">
        <f t="shared" si="26"/>
        <v>356</v>
      </c>
      <c r="N100" s="5">
        <f t="shared" si="21"/>
        <v>0</v>
      </c>
      <c r="O100" s="11">
        <f t="shared" si="25"/>
        <v>325.5226939970716</v>
      </c>
      <c r="P100" s="5">
        <f t="shared" si="22"/>
        <v>99.85358711566619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/>
      <c r="E101" s="9"/>
      <c r="G101" s="9"/>
      <c r="H101" s="9">
        <v>1</v>
      </c>
      <c r="I101" s="9"/>
      <c r="J101" s="9">
        <f t="shared" si="19"/>
        <v>0</v>
      </c>
      <c r="K101" s="9">
        <f t="shared" si="20"/>
        <v>1</v>
      </c>
      <c r="L101" s="9">
        <f t="shared" si="26"/>
        <v>326</v>
      </c>
      <c r="M101" s="9">
        <f t="shared" si="26"/>
        <v>357</v>
      </c>
      <c r="N101" s="5">
        <f t="shared" si="21"/>
        <v>0.4773060029282577</v>
      </c>
      <c r="O101" s="11">
        <f t="shared" si="25"/>
        <v>325.99999999999983</v>
      </c>
      <c r="P101" s="5">
        <f t="shared" si="22"/>
        <v>100</v>
      </c>
      <c r="Q101" s="9">
        <f t="shared" si="23"/>
        <v>0</v>
      </c>
      <c r="R101" s="9">
        <f t="shared" si="24"/>
        <v>1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5</v>
      </c>
      <c r="C103" s="9">
        <f t="shared" si="27"/>
        <v>2</v>
      </c>
      <c r="D103" s="9">
        <f t="shared" si="27"/>
        <v>170</v>
      </c>
      <c r="E103" s="9">
        <f t="shared" si="27"/>
        <v>163</v>
      </c>
      <c r="F103" s="9">
        <f t="shared" si="27"/>
        <v>4</v>
      </c>
      <c r="G103" s="9">
        <f t="shared" si="27"/>
        <v>3</v>
      </c>
      <c r="H103" s="9">
        <f t="shared" si="27"/>
        <v>183</v>
      </c>
      <c r="I103" s="9">
        <f t="shared" si="27"/>
        <v>181</v>
      </c>
      <c r="J103" s="9">
        <f t="shared" si="27"/>
        <v>326</v>
      </c>
      <c r="K103" s="9">
        <f t="shared" si="27"/>
        <v>357</v>
      </c>
      <c r="N103" s="5">
        <f>SUM(N4:N101)</f>
        <v>325.99999999999983</v>
      </c>
      <c r="Q103" s="11">
        <f>SUM(Q4:Q101)</f>
        <v>14</v>
      </c>
      <c r="R103" s="11">
        <f>SUM(R4:R101)</f>
        <v>697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5" sqref="D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936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848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11.391509433962266</v>
      </c>
      <c r="AA4" s="5">
        <f aca="true" t="shared" si="6" ref="AA4:AA17">Z4*100/$Z$18</f>
        <v>2.476415094339623</v>
      </c>
      <c r="AB4" s="11">
        <f>SUM(Q4:Q10)+SUM(R4:R10)</f>
        <v>29</v>
      </c>
      <c r="AC4" s="11">
        <f>100*SUM(R4:R10)/AB4</f>
        <v>86.20689655172414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892</v>
      </c>
      <c r="W5"/>
      <c r="X5"/>
      <c r="Y5" s="1" t="s">
        <v>39</v>
      </c>
      <c r="Z5" s="11">
        <f>SUM(N11:N17)</f>
        <v>13.561320754716984</v>
      </c>
      <c r="AA5" s="5">
        <f t="shared" si="6"/>
        <v>2.9481132075471708</v>
      </c>
      <c r="AB5" s="11">
        <f>SUM(Q11:Q17)+SUM(R11:R17)</f>
        <v>37</v>
      </c>
      <c r="AC5" s="11">
        <f>100*SUM(R11:R17)/AB5</f>
        <v>83.78378378378379</v>
      </c>
    </row>
    <row r="6" spans="1:29" ht="15">
      <c r="A6" s="17">
        <v>32749</v>
      </c>
      <c r="B6"/>
      <c r="C6"/>
      <c r="D6">
        <v>2</v>
      </c>
      <c r="E6">
        <v>2</v>
      </c>
      <c r="F6"/>
      <c r="G6">
        <v>1</v>
      </c>
      <c r="H6">
        <v>2</v>
      </c>
      <c r="I6">
        <v>3</v>
      </c>
      <c r="J6" s="9">
        <f t="shared" si="0"/>
        <v>4</v>
      </c>
      <c r="K6" s="9">
        <f t="shared" si="1"/>
        <v>4</v>
      </c>
      <c r="L6" s="9">
        <f t="shared" si="7"/>
        <v>4</v>
      </c>
      <c r="M6" s="9">
        <f t="shared" si="7"/>
        <v>4</v>
      </c>
      <c r="N6" s="5">
        <f t="shared" si="2"/>
        <v>4.339622641509434</v>
      </c>
      <c r="O6" s="11">
        <f t="shared" si="8"/>
        <v>4.339622641509434</v>
      </c>
      <c r="P6" s="5">
        <f t="shared" si="3"/>
        <v>0.9433962264150945</v>
      </c>
      <c r="Q6" s="9">
        <f t="shared" si="4"/>
        <v>1</v>
      </c>
      <c r="R6" s="9">
        <f t="shared" si="5"/>
        <v>9</v>
      </c>
      <c r="T6" s="8" t="s">
        <v>40</v>
      </c>
      <c r="V6" s="9">
        <f>Q103</f>
        <v>44</v>
      </c>
      <c r="W6"/>
      <c r="X6" s="1" t="s">
        <v>41</v>
      </c>
      <c r="Z6" s="11">
        <f>SUM(N18:N24)</f>
        <v>37.97169811320755</v>
      </c>
      <c r="AA6" s="5">
        <f t="shared" si="6"/>
        <v>8.254716981132077</v>
      </c>
      <c r="AB6" s="11">
        <f>SUM(Q18:Q24)+SUM(R18:R24)</f>
        <v>72</v>
      </c>
      <c r="AC6" s="11">
        <f>100*SUM(R18:R24)/AB6</f>
        <v>98.61111111111111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4</v>
      </c>
      <c r="N7" s="5">
        <f t="shared" si="2"/>
        <v>0</v>
      </c>
      <c r="O7" s="11">
        <f t="shared" si="8"/>
        <v>4.339622641509434</v>
      </c>
      <c r="P7" s="5">
        <f t="shared" si="3"/>
        <v>0.9433962264150945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95.2991452991453</v>
      </c>
      <c r="W7"/>
      <c r="Y7" s="1" t="s">
        <v>43</v>
      </c>
      <c r="Z7" s="11">
        <f>SUM(N25:N31)</f>
        <v>81.36792452830188</v>
      </c>
      <c r="AA7" s="5">
        <f t="shared" si="6"/>
        <v>17.68867924528302</v>
      </c>
      <c r="AB7" s="11">
        <f>SUM(Q25:Q31)+SUM(R25:R31)</f>
        <v>162</v>
      </c>
      <c r="AC7" s="11">
        <f>100*SUM(R25:R31)/AB7</f>
        <v>96.29629629629629</v>
      </c>
    </row>
    <row r="8" spans="1:29" ht="15">
      <c r="A8" s="17">
        <v>32751</v>
      </c>
      <c r="B8">
        <v>3</v>
      </c>
      <c r="C8"/>
      <c r="D8">
        <v>1</v>
      </c>
      <c r="E8">
        <v>3</v>
      </c>
      <c r="F8"/>
      <c r="G8"/>
      <c r="H8">
        <v>1</v>
      </c>
      <c r="I8">
        <v>3</v>
      </c>
      <c r="J8" s="9">
        <f t="shared" si="0"/>
        <v>1</v>
      </c>
      <c r="K8" s="9">
        <f t="shared" si="1"/>
        <v>4</v>
      </c>
      <c r="L8" s="9">
        <f t="shared" si="7"/>
        <v>5</v>
      </c>
      <c r="M8" s="9">
        <f t="shared" si="7"/>
        <v>8</v>
      </c>
      <c r="N8" s="5">
        <f t="shared" si="2"/>
        <v>2.7122641509433967</v>
      </c>
      <c r="O8" s="11">
        <f t="shared" si="8"/>
        <v>7.051886792452831</v>
      </c>
      <c r="P8" s="5">
        <f t="shared" si="3"/>
        <v>1.5330188679245285</v>
      </c>
      <c r="Q8" s="9">
        <f t="shared" si="4"/>
        <v>3</v>
      </c>
      <c r="R8" s="9">
        <f t="shared" si="5"/>
        <v>8</v>
      </c>
      <c r="W8"/>
      <c r="X8" s="1" t="s">
        <v>44</v>
      </c>
      <c r="Z8" s="11">
        <f>SUM(N32:N38)</f>
        <v>53.160377358490564</v>
      </c>
      <c r="AA8" s="5">
        <f t="shared" si="6"/>
        <v>11.556603773584905</v>
      </c>
      <c r="AB8" s="11">
        <f>SUM(Q32:Q38)+SUM(R32:R38)</f>
        <v>106</v>
      </c>
      <c r="AC8" s="11">
        <f>100*SUM(R32:R38)/AB8</f>
        <v>96.22641509433963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5</v>
      </c>
      <c r="M9" s="9">
        <f t="shared" si="7"/>
        <v>8</v>
      </c>
      <c r="N9" s="5">
        <f t="shared" si="2"/>
        <v>0</v>
      </c>
      <c r="O9" s="11">
        <f t="shared" si="8"/>
        <v>7.051886792452831</v>
      </c>
      <c r="P9" s="5">
        <f t="shared" si="3"/>
        <v>1.5330188679245285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39.05660377358491</v>
      </c>
      <c r="AA9" s="5">
        <f t="shared" si="6"/>
        <v>8.490566037735851</v>
      </c>
      <c r="AB9" s="11">
        <f>SUM(Q39:Q45)+SUM(R39:R45)</f>
        <v>78</v>
      </c>
      <c r="AC9" s="11">
        <f>100*SUM(R39:R45)/AB9</f>
        <v>96.15384615384616</v>
      </c>
    </row>
    <row r="10" spans="1:29" ht="15">
      <c r="A10" s="17">
        <v>32753</v>
      </c>
      <c r="B10" s="12"/>
      <c r="C10" s="12"/>
      <c r="D10" s="12">
        <v>1</v>
      </c>
      <c r="E10" s="12">
        <v>5</v>
      </c>
      <c r="F10" s="12"/>
      <c r="G10" s="12"/>
      <c r="H10" s="12">
        <v>1</v>
      </c>
      <c r="I10" s="12">
        <v>1</v>
      </c>
      <c r="J10" s="9">
        <f t="shared" si="0"/>
        <v>6</v>
      </c>
      <c r="K10" s="9">
        <f t="shared" si="1"/>
        <v>2</v>
      </c>
      <c r="L10" s="9">
        <f t="shared" si="7"/>
        <v>11</v>
      </c>
      <c r="M10" s="9">
        <f t="shared" si="7"/>
        <v>10</v>
      </c>
      <c r="N10" s="5">
        <f t="shared" si="2"/>
        <v>4.339622641509434</v>
      </c>
      <c r="O10" s="11">
        <f t="shared" si="8"/>
        <v>11.391509433962266</v>
      </c>
      <c r="P10" s="5">
        <f t="shared" si="3"/>
        <v>2.476415094339623</v>
      </c>
      <c r="Q10" s="9">
        <f t="shared" si="4"/>
        <v>0</v>
      </c>
      <c r="R10" s="9">
        <f t="shared" si="5"/>
        <v>8</v>
      </c>
      <c r="U10" s="8" t="s">
        <v>4</v>
      </c>
      <c r="V10" s="5">
        <f>100*(+E103/(E103+D103))</f>
        <v>56.9937369519833</v>
      </c>
      <c r="W10"/>
      <c r="X10" s="8" t="s">
        <v>47</v>
      </c>
      <c r="Z10" s="11">
        <f>SUM(N46:N52)</f>
        <v>73.2311320754717</v>
      </c>
      <c r="AA10" s="5">
        <f t="shared" si="6"/>
        <v>15.919811320754718</v>
      </c>
      <c r="AB10" s="11">
        <f>SUM(Q46:Q52)+SUM(R46:R52)</f>
        <v>147</v>
      </c>
      <c r="AC10" s="11">
        <f>100*SUM(R46:R52)/AB10</f>
        <v>95.91836734693878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11</v>
      </c>
      <c r="M11" s="9">
        <f t="shared" si="7"/>
        <v>10</v>
      </c>
      <c r="N11" s="5">
        <f t="shared" si="2"/>
        <v>0</v>
      </c>
      <c r="O11" s="11">
        <f t="shared" si="8"/>
        <v>11.391509433962266</v>
      </c>
      <c r="P11" s="5">
        <f t="shared" si="3"/>
        <v>2.476415094339623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55.690072639225185</v>
      </c>
      <c r="W11"/>
      <c r="Y11" s="8" t="s">
        <v>49</v>
      </c>
      <c r="Z11" s="11">
        <f>SUM(N53:N59)</f>
        <v>66.17924528301887</v>
      </c>
      <c r="AA11" s="5">
        <f t="shared" si="6"/>
        <v>14.38679245283019</v>
      </c>
      <c r="AB11" s="11">
        <f>SUM(Q53:Q59)+SUM(R53:R59)</f>
        <v>128</v>
      </c>
      <c r="AC11" s="11">
        <f>100*SUM(R53:R59)/AB11</f>
        <v>97.65625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11</v>
      </c>
      <c r="M12" s="9">
        <f t="shared" si="7"/>
        <v>10</v>
      </c>
      <c r="N12" s="5">
        <f t="shared" si="2"/>
        <v>0</v>
      </c>
      <c r="O12" s="11">
        <f t="shared" si="8"/>
        <v>11.391509433962266</v>
      </c>
      <c r="P12" s="5">
        <f t="shared" si="3"/>
        <v>2.476415094339623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56.390134529147986</v>
      </c>
      <c r="W12"/>
      <c r="X12" s="8" t="s">
        <v>51</v>
      </c>
      <c r="Z12" s="11">
        <f>SUM(N60:N66)</f>
        <v>50.99056603773585</v>
      </c>
      <c r="AA12" s="5">
        <f t="shared" si="6"/>
        <v>11.084905660377359</v>
      </c>
      <c r="AB12" s="11">
        <f>SUM(Q60:Q66)+SUM(R60:R66)</f>
        <v>102</v>
      </c>
      <c r="AC12" s="11">
        <f>100*SUM(R60:R66)/AB12</f>
        <v>96.07843137254902</v>
      </c>
    </row>
    <row r="13" spans="1:29" ht="15">
      <c r="A13" s="17">
        <v>32756</v>
      </c>
      <c r="B13"/>
      <c r="C13"/>
      <c r="D13">
        <v>4</v>
      </c>
      <c r="E13">
        <v>7</v>
      </c>
      <c r="F13">
        <v>1</v>
      </c>
      <c r="G13">
        <v>2</v>
      </c>
      <c r="H13">
        <v>4</v>
      </c>
      <c r="I13">
        <v>1</v>
      </c>
      <c r="J13" s="9">
        <f t="shared" si="0"/>
        <v>11</v>
      </c>
      <c r="K13" s="9">
        <f t="shared" si="1"/>
        <v>2</v>
      </c>
      <c r="L13" s="9">
        <f t="shared" si="7"/>
        <v>22</v>
      </c>
      <c r="M13" s="9">
        <f t="shared" si="7"/>
        <v>12</v>
      </c>
      <c r="N13" s="5">
        <f t="shared" si="2"/>
        <v>7.051886792452831</v>
      </c>
      <c r="O13" s="11">
        <f t="shared" si="8"/>
        <v>18.443396226415096</v>
      </c>
      <c r="P13" s="5">
        <f t="shared" si="3"/>
        <v>4.0094339622641515</v>
      </c>
      <c r="Q13" s="9">
        <f t="shared" si="4"/>
        <v>3</v>
      </c>
      <c r="R13" s="9">
        <f t="shared" si="5"/>
        <v>16</v>
      </c>
      <c r="W13"/>
      <c r="Y13" s="8" t="s">
        <v>52</v>
      </c>
      <c r="Z13" s="11">
        <f>SUM(N67:N73)</f>
        <v>22.24056603773585</v>
      </c>
      <c r="AA13" s="5">
        <f t="shared" si="6"/>
        <v>4.834905660377358</v>
      </c>
      <c r="AB13" s="11">
        <f>SUM(Q67:Q73)+SUM(R67:R73)</f>
        <v>41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22</v>
      </c>
      <c r="M14" s="9">
        <f t="shared" si="7"/>
        <v>12</v>
      </c>
      <c r="N14" s="5">
        <f t="shared" si="2"/>
        <v>0</v>
      </c>
      <c r="O14" s="11">
        <f t="shared" si="8"/>
        <v>18.443396226415096</v>
      </c>
      <c r="P14" s="5">
        <f t="shared" si="3"/>
        <v>4.0094339622641515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1.6273584905660379</v>
      </c>
      <c r="AA14" s="5">
        <f t="shared" si="6"/>
        <v>0.3537735849056604</v>
      </c>
      <c r="AB14" s="11">
        <f>SUM(Q74:Q80)+SUM(R74:R80)</f>
        <v>3</v>
      </c>
      <c r="AC14" s="11">
        <f>100*SUM(R74:R80)/AB14</f>
        <v>100</v>
      </c>
    </row>
    <row r="15" spans="1:29" ht="15">
      <c r="A15" s="17">
        <v>32758</v>
      </c>
      <c r="B15"/>
      <c r="C15"/>
      <c r="D15" s="12">
        <v>1</v>
      </c>
      <c r="E15" s="12">
        <v>1</v>
      </c>
      <c r="F15">
        <v>1</v>
      </c>
      <c r="G15">
        <v>1</v>
      </c>
      <c r="H15" s="12">
        <v>5</v>
      </c>
      <c r="I15" s="12">
        <v>3</v>
      </c>
      <c r="J15" s="9">
        <f t="shared" si="0"/>
        <v>2</v>
      </c>
      <c r="K15" s="9">
        <f t="shared" si="1"/>
        <v>6</v>
      </c>
      <c r="L15" s="9">
        <f t="shared" si="7"/>
        <v>24</v>
      </c>
      <c r="M15" s="9">
        <f t="shared" si="7"/>
        <v>18</v>
      </c>
      <c r="N15" s="5">
        <f t="shared" si="2"/>
        <v>4.339622641509434</v>
      </c>
      <c r="O15" s="11">
        <f t="shared" si="8"/>
        <v>22.783018867924532</v>
      </c>
      <c r="P15" s="5">
        <f t="shared" si="3"/>
        <v>4.952830188679246</v>
      </c>
      <c r="Q15" s="9">
        <f t="shared" si="4"/>
        <v>2</v>
      </c>
      <c r="R15" s="9">
        <f t="shared" si="5"/>
        <v>10</v>
      </c>
      <c r="T15" s="8"/>
      <c r="W15"/>
      <c r="Y15" s="8" t="s">
        <v>54</v>
      </c>
      <c r="Z15" s="11">
        <f>SUM(N81:N87)</f>
        <v>9.221698113207548</v>
      </c>
      <c r="AA15" s="5">
        <f t="shared" si="6"/>
        <v>2.0047169811320757</v>
      </c>
      <c r="AB15" s="11">
        <f>SUM(Q81:Q87)+SUM(R81:R87)</f>
        <v>19</v>
      </c>
      <c r="AC15" s="11">
        <f>100*SUM(R81:R87)/AB15</f>
        <v>94.73684210526316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24</v>
      </c>
      <c r="M16" s="9">
        <f t="shared" si="7"/>
        <v>18</v>
      </c>
      <c r="N16" s="5">
        <f t="shared" si="2"/>
        <v>0</v>
      </c>
      <c r="O16" s="11">
        <f t="shared" si="8"/>
        <v>22.783018867924532</v>
      </c>
      <c r="P16" s="5">
        <f t="shared" si="3"/>
        <v>4.952830188679246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0.5424528301886793</v>
      </c>
      <c r="AA16" s="5">
        <f t="shared" si="6"/>
        <v>0.11792452830188681</v>
      </c>
      <c r="AB16" s="11">
        <f>SUM(Q88:Q94)+SUM(R88:R94)</f>
        <v>9</v>
      </c>
      <c r="AC16" s="11">
        <f>100*SUM(R88:R94)/AB16</f>
        <v>55.55555555555556</v>
      </c>
    </row>
    <row r="17" spans="1:29" ht="15">
      <c r="A17" s="17">
        <v>32760</v>
      </c>
      <c r="B17" s="12"/>
      <c r="C17"/>
      <c r="D17" s="12">
        <v>2</v>
      </c>
      <c r="E17" s="12">
        <v>2</v>
      </c>
      <c r="F17" s="12">
        <v>1</v>
      </c>
      <c r="G17"/>
      <c r="H17" s="12"/>
      <c r="I17" s="12">
        <v>1</v>
      </c>
      <c r="J17" s="9">
        <f t="shared" si="0"/>
        <v>4</v>
      </c>
      <c r="K17" s="9">
        <f t="shared" si="1"/>
        <v>0</v>
      </c>
      <c r="L17" s="9">
        <f t="shared" si="7"/>
        <v>28</v>
      </c>
      <c r="M17" s="9">
        <f t="shared" si="7"/>
        <v>18</v>
      </c>
      <c r="N17" s="5">
        <f t="shared" si="2"/>
        <v>2.169811320754717</v>
      </c>
      <c r="O17" s="11">
        <f t="shared" si="8"/>
        <v>24.95283018867925</v>
      </c>
      <c r="P17" s="5">
        <f t="shared" si="3"/>
        <v>5.424528301886793</v>
      </c>
      <c r="Q17" s="9">
        <f t="shared" si="4"/>
        <v>1</v>
      </c>
      <c r="R17" s="9">
        <f t="shared" si="5"/>
        <v>5</v>
      </c>
      <c r="T17" s="8"/>
      <c r="X17"/>
      <c r="Y17" s="8" t="s">
        <v>56</v>
      </c>
      <c r="Z17" s="11">
        <f>SUM(N95:N101)</f>
        <v>-0.5424528301886793</v>
      </c>
      <c r="AA17" s="5">
        <f t="shared" si="6"/>
        <v>-0.11792452830188681</v>
      </c>
      <c r="AB17" s="11">
        <f>SUM(Q95:Q101)+SUM(R95:R101)</f>
        <v>3</v>
      </c>
      <c r="AC17" s="11">
        <f>100*SUM(R95:R101)/AB17</f>
        <v>33.333333333333336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28</v>
      </c>
      <c r="M18" s="9">
        <f t="shared" si="7"/>
        <v>18</v>
      </c>
      <c r="N18" s="5">
        <f t="shared" si="2"/>
        <v>0</v>
      </c>
      <c r="O18" s="11">
        <f t="shared" si="8"/>
        <v>24.95283018867925</v>
      </c>
      <c r="P18" s="5">
        <f t="shared" si="3"/>
        <v>5.424528301886793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460</v>
      </c>
      <c r="AA18" s="9">
        <f>SUM(AA4:AA17)</f>
        <v>100.00000000000001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28</v>
      </c>
      <c r="M19" s="9">
        <f t="shared" si="7"/>
        <v>18</v>
      </c>
      <c r="N19" s="5">
        <f t="shared" si="2"/>
        <v>0</v>
      </c>
      <c r="O19" s="11">
        <f t="shared" si="8"/>
        <v>24.95283018867925</v>
      </c>
      <c r="P19" s="5">
        <f t="shared" si="3"/>
        <v>5.424528301886793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10</v>
      </c>
      <c r="E20" s="12">
        <v>11</v>
      </c>
      <c r="F20" s="12"/>
      <c r="G20" s="12"/>
      <c r="H20" s="12">
        <v>2</v>
      </c>
      <c r="I20" s="12">
        <v>11</v>
      </c>
      <c r="J20" s="9">
        <f t="shared" si="0"/>
        <v>21</v>
      </c>
      <c r="K20" s="9">
        <f t="shared" si="1"/>
        <v>13</v>
      </c>
      <c r="L20" s="9">
        <f t="shared" si="7"/>
        <v>49</v>
      </c>
      <c r="M20" s="9">
        <f t="shared" si="7"/>
        <v>31</v>
      </c>
      <c r="N20" s="5">
        <f t="shared" si="2"/>
        <v>18.443396226415096</v>
      </c>
      <c r="O20" s="11">
        <f t="shared" si="8"/>
        <v>43.39622641509435</v>
      </c>
      <c r="P20" s="5">
        <f t="shared" si="3"/>
        <v>9.433962264150944</v>
      </c>
      <c r="Q20" s="9">
        <f t="shared" si="4"/>
        <v>0</v>
      </c>
      <c r="R20" s="9">
        <f t="shared" si="5"/>
        <v>34</v>
      </c>
      <c r="T20" s="8"/>
    </row>
    <row r="21" spans="1:25" ht="15">
      <c r="A21" s="17">
        <v>32764</v>
      </c>
      <c r="B21"/>
      <c r="C21"/>
      <c r="D21" t="s">
        <v>72</v>
      </c>
      <c r="E21" t="s">
        <v>72</v>
      </c>
      <c r="F21"/>
      <c r="G21" t="s">
        <v>72</v>
      </c>
      <c r="H21" t="s">
        <v>72</v>
      </c>
      <c r="I21" t="s">
        <v>72</v>
      </c>
      <c r="J21" s="9">
        <f t="shared" si="0"/>
        <v>0</v>
      </c>
      <c r="K21" s="9">
        <f t="shared" si="1"/>
        <v>0</v>
      </c>
      <c r="L21" s="9">
        <f t="shared" si="7"/>
        <v>49</v>
      </c>
      <c r="M21" s="9">
        <f t="shared" si="7"/>
        <v>31</v>
      </c>
      <c r="N21" s="5">
        <f t="shared" si="2"/>
        <v>0</v>
      </c>
      <c r="O21" s="11">
        <f t="shared" si="8"/>
        <v>43.39622641509435</v>
      </c>
      <c r="P21" s="5">
        <f t="shared" si="3"/>
        <v>9.433962264150944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>
        <v>2</v>
      </c>
      <c r="E22">
        <v>3</v>
      </c>
      <c r="F22"/>
      <c r="G22">
        <v>1</v>
      </c>
      <c r="H22">
        <v>4</v>
      </c>
      <c r="I22">
        <v>2</v>
      </c>
      <c r="J22" s="9">
        <f t="shared" si="0"/>
        <v>5</v>
      </c>
      <c r="K22" s="9">
        <f t="shared" si="1"/>
        <v>5</v>
      </c>
      <c r="L22" s="9">
        <f t="shared" si="7"/>
        <v>54</v>
      </c>
      <c r="M22" s="9">
        <f t="shared" si="7"/>
        <v>36</v>
      </c>
      <c r="N22" s="5">
        <f t="shared" si="2"/>
        <v>5.424528301886793</v>
      </c>
      <c r="O22" s="11">
        <f t="shared" si="8"/>
        <v>48.82075471698114</v>
      </c>
      <c r="P22" s="5">
        <f t="shared" si="3"/>
        <v>10.613207547169814</v>
      </c>
      <c r="Q22" s="9">
        <f t="shared" si="4"/>
        <v>1</v>
      </c>
      <c r="R22" s="9">
        <f t="shared" si="5"/>
        <v>11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54</v>
      </c>
      <c r="M23" s="9">
        <f t="shared" si="7"/>
        <v>36</v>
      </c>
      <c r="N23" s="5">
        <f t="shared" si="2"/>
        <v>0</v>
      </c>
      <c r="O23" s="11">
        <f t="shared" si="8"/>
        <v>48.82075471698114</v>
      </c>
      <c r="P23" s="5">
        <f t="shared" si="3"/>
        <v>10.613207547169814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>
        <v>6</v>
      </c>
      <c r="E24" s="12">
        <v>13</v>
      </c>
      <c r="F24" s="12"/>
      <c r="G24"/>
      <c r="H24" s="12">
        <v>1</v>
      </c>
      <c r="I24" s="12">
        <v>6</v>
      </c>
      <c r="J24" s="9">
        <f t="shared" si="0"/>
        <v>19</v>
      </c>
      <c r="K24" s="9">
        <f t="shared" si="1"/>
        <v>7</v>
      </c>
      <c r="L24" s="9">
        <f t="shared" si="7"/>
        <v>73</v>
      </c>
      <c r="M24" s="9">
        <f t="shared" si="7"/>
        <v>43</v>
      </c>
      <c r="N24" s="5">
        <f t="shared" si="2"/>
        <v>14.103773584905662</v>
      </c>
      <c r="O24" s="11">
        <f t="shared" si="8"/>
        <v>62.9245283018868</v>
      </c>
      <c r="P24" s="5">
        <f t="shared" si="3"/>
        <v>13.67924528301887</v>
      </c>
      <c r="Q24" s="9">
        <f t="shared" si="4"/>
        <v>0</v>
      </c>
      <c r="R24" s="9">
        <f t="shared" si="5"/>
        <v>26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73</v>
      </c>
      <c r="M25" s="9">
        <f t="shared" si="9"/>
        <v>43</v>
      </c>
      <c r="N25" s="5">
        <f t="shared" si="2"/>
        <v>0</v>
      </c>
      <c r="O25" s="11">
        <f t="shared" si="8"/>
        <v>62.9245283018868</v>
      </c>
      <c r="P25" s="5">
        <f t="shared" si="3"/>
        <v>13.67924528301887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73</v>
      </c>
      <c r="M26" s="9">
        <f t="shared" si="9"/>
        <v>43</v>
      </c>
      <c r="N26" s="5">
        <f t="shared" si="2"/>
        <v>0</v>
      </c>
      <c r="O26" s="11">
        <f t="shared" si="8"/>
        <v>62.9245283018868</v>
      </c>
      <c r="P26" s="5">
        <f t="shared" si="3"/>
        <v>13.67924528301887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>
        <v>2</v>
      </c>
      <c r="C27">
        <v>1</v>
      </c>
      <c r="D27">
        <v>5</v>
      </c>
      <c r="E27">
        <v>20</v>
      </c>
      <c r="F27"/>
      <c r="G27"/>
      <c r="H27">
        <v>8</v>
      </c>
      <c r="I27">
        <v>22</v>
      </c>
      <c r="J27" s="9">
        <f t="shared" si="0"/>
        <v>22</v>
      </c>
      <c r="K27" s="9">
        <f t="shared" si="1"/>
        <v>30</v>
      </c>
      <c r="L27" s="9">
        <f t="shared" si="9"/>
        <v>95</v>
      </c>
      <c r="M27" s="9">
        <f t="shared" si="9"/>
        <v>73</v>
      </c>
      <c r="N27" s="5">
        <f t="shared" si="2"/>
        <v>28.207547169811324</v>
      </c>
      <c r="O27" s="11">
        <f t="shared" si="8"/>
        <v>91.13207547169813</v>
      </c>
      <c r="P27" s="5">
        <f t="shared" si="3"/>
        <v>19.811320754716984</v>
      </c>
      <c r="Q27" s="9">
        <f t="shared" si="4"/>
        <v>3</v>
      </c>
      <c r="R27" s="9">
        <f t="shared" si="5"/>
        <v>55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95</v>
      </c>
      <c r="M28" s="9">
        <f t="shared" si="9"/>
        <v>73</v>
      </c>
      <c r="N28" s="5">
        <f t="shared" si="2"/>
        <v>0</v>
      </c>
      <c r="O28" s="11">
        <f t="shared" si="8"/>
        <v>91.13207547169813</v>
      </c>
      <c r="P28" s="5">
        <f t="shared" si="3"/>
        <v>19.811320754716984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>
        <v>1</v>
      </c>
      <c r="C29"/>
      <c r="D29">
        <v>13</v>
      </c>
      <c r="E29">
        <v>15</v>
      </c>
      <c r="F29">
        <v>1</v>
      </c>
      <c r="G29"/>
      <c r="H29">
        <v>13</v>
      </c>
      <c r="I29">
        <v>18</v>
      </c>
      <c r="J29" s="9">
        <f t="shared" si="0"/>
        <v>27</v>
      </c>
      <c r="K29" s="9">
        <f t="shared" si="1"/>
        <v>30</v>
      </c>
      <c r="L29" s="9">
        <f t="shared" si="9"/>
        <v>122</v>
      </c>
      <c r="M29" s="9">
        <f t="shared" si="9"/>
        <v>103</v>
      </c>
      <c r="N29" s="5">
        <f t="shared" si="2"/>
        <v>30.919811320754718</v>
      </c>
      <c r="O29" s="11">
        <f t="shared" si="8"/>
        <v>122.05188679245285</v>
      </c>
      <c r="P29" s="5">
        <f t="shared" si="3"/>
        <v>26.533018867924532</v>
      </c>
      <c r="Q29" s="9">
        <f t="shared" si="4"/>
        <v>2</v>
      </c>
      <c r="R29" s="9">
        <f t="shared" si="5"/>
        <v>59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122</v>
      </c>
      <c r="M30" s="9">
        <f t="shared" si="9"/>
        <v>103</v>
      </c>
      <c r="N30" s="5">
        <f t="shared" si="2"/>
        <v>0</v>
      </c>
      <c r="O30" s="11">
        <f t="shared" si="8"/>
        <v>122.05188679245285</v>
      </c>
      <c r="P30" s="5">
        <f t="shared" si="3"/>
        <v>26.533018867924532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>
        <v>9</v>
      </c>
      <c r="E31" s="12">
        <v>13</v>
      </c>
      <c r="F31"/>
      <c r="G31" s="12">
        <v>1</v>
      </c>
      <c r="H31" s="12">
        <v>10</v>
      </c>
      <c r="I31" s="12">
        <v>10</v>
      </c>
      <c r="J31" s="9">
        <f t="shared" si="0"/>
        <v>22</v>
      </c>
      <c r="K31" s="9">
        <f t="shared" si="1"/>
        <v>19</v>
      </c>
      <c r="L31" s="9">
        <f t="shared" si="9"/>
        <v>144</v>
      </c>
      <c r="M31" s="9">
        <f t="shared" si="9"/>
        <v>122</v>
      </c>
      <c r="N31" s="5">
        <f t="shared" si="2"/>
        <v>22.24056603773585</v>
      </c>
      <c r="O31" s="11">
        <f t="shared" si="8"/>
        <v>144.2924528301887</v>
      </c>
      <c r="P31" s="5">
        <f t="shared" si="3"/>
        <v>31.367924528301888</v>
      </c>
      <c r="Q31" s="9">
        <f t="shared" si="4"/>
        <v>1</v>
      </c>
      <c r="R31" s="9">
        <f t="shared" si="5"/>
        <v>42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144</v>
      </c>
      <c r="M32" s="9">
        <f t="shared" si="9"/>
        <v>122</v>
      </c>
      <c r="N32" s="5">
        <f t="shared" si="2"/>
        <v>0</v>
      </c>
      <c r="O32" s="11">
        <f t="shared" si="8"/>
        <v>144.2924528301887</v>
      </c>
      <c r="P32" s="5">
        <f t="shared" si="3"/>
        <v>31.367924528301888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144</v>
      </c>
      <c r="M33" s="9">
        <f t="shared" si="9"/>
        <v>122</v>
      </c>
      <c r="N33" s="5">
        <f t="shared" si="2"/>
        <v>0</v>
      </c>
      <c r="O33" s="11">
        <f t="shared" si="8"/>
        <v>144.2924528301887</v>
      </c>
      <c r="P33" s="5">
        <f t="shared" si="3"/>
        <v>31.367924528301888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>
        <v>1</v>
      </c>
      <c r="D34" s="12">
        <v>20</v>
      </c>
      <c r="E34" s="12">
        <v>14</v>
      </c>
      <c r="F34">
        <v>2</v>
      </c>
      <c r="G34"/>
      <c r="H34" s="12">
        <v>18</v>
      </c>
      <c r="I34" s="12">
        <v>11</v>
      </c>
      <c r="J34" s="9">
        <f t="shared" si="0"/>
        <v>33</v>
      </c>
      <c r="K34" s="9">
        <f t="shared" si="1"/>
        <v>27</v>
      </c>
      <c r="L34" s="9">
        <f t="shared" si="9"/>
        <v>177</v>
      </c>
      <c r="M34" s="9">
        <f t="shared" si="9"/>
        <v>149</v>
      </c>
      <c r="N34" s="5">
        <f t="shared" si="2"/>
        <v>32.54716981132076</v>
      </c>
      <c r="O34" s="11">
        <f t="shared" si="8"/>
        <v>176.83962264150944</v>
      </c>
      <c r="P34" s="5">
        <f t="shared" si="3"/>
        <v>38.443396226415096</v>
      </c>
      <c r="Q34" s="9">
        <f t="shared" si="4"/>
        <v>3</v>
      </c>
      <c r="R34" s="9">
        <f t="shared" si="5"/>
        <v>63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177</v>
      </c>
      <c r="M35" s="9">
        <f t="shared" si="9"/>
        <v>149</v>
      </c>
      <c r="N35" s="5">
        <f t="shared" si="2"/>
        <v>0</v>
      </c>
      <c r="O35" s="11">
        <f t="shared" si="8"/>
        <v>176.83962264150944</v>
      </c>
      <c r="P35" s="5">
        <f t="shared" si="3"/>
        <v>38.443396226415096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>
        <v>1</v>
      </c>
      <c r="D36">
        <v>10</v>
      </c>
      <c r="E36">
        <v>7</v>
      </c>
      <c r="F36"/>
      <c r="G36"/>
      <c r="H36">
        <v>1</v>
      </c>
      <c r="I36">
        <v>7</v>
      </c>
      <c r="J36" s="9">
        <f aca="true" t="shared" si="10" ref="J36:J67">-B36-C36+D36+E36</f>
        <v>16</v>
      </c>
      <c r="K36" s="9">
        <f aca="true" t="shared" si="11" ref="K36:K67">-F36-G36+H36+I36</f>
        <v>8</v>
      </c>
      <c r="L36" s="9">
        <f t="shared" si="9"/>
        <v>193</v>
      </c>
      <c r="M36" s="9">
        <f t="shared" si="9"/>
        <v>157</v>
      </c>
      <c r="N36" s="5">
        <f aca="true" t="shared" si="12" ref="N36:N67">(+J36+K36)*($J$103/($J$103+$K$103))</f>
        <v>13.018867924528303</v>
      </c>
      <c r="O36" s="11">
        <f t="shared" si="8"/>
        <v>189.85849056603774</v>
      </c>
      <c r="P36" s="5">
        <f aca="true" t="shared" si="13" ref="P36:P67">O36*100/$N$103</f>
        <v>41.27358490566038</v>
      </c>
      <c r="Q36" s="9">
        <f aca="true" t="shared" si="14" ref="Q36:Q67">+B36+C36+F36+G36</f>
        <v>1</v>
      </c>
      <c r="R36" s="9">
        <f aca="true" t="shared" si="15" ref="R36:R67">D36+E36+H36+I36</f>
        <v>25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193</v>
      </c>
      <c r="M37" s="9">
        <f t="shared" si="9"/>
        <v>157</v>
      </c>
      <c r="N37" s="5">
        <f t="shared" si="12"/>
        <v>0</v>
      </c>
      <c r="O37" s="11">
        <f aca="true" t="shared" si="16" ref="O37:O68">O36+N37</f>
        <v>189.85849056603774</v>
      </c>
      <c r="P37" s="5">
        <f t="shared" si="13"/>
        <v>41.27358490566038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4</v>
      </c>
      <c r="E38" s="12">
        <v>2</v>
      </c>
      <c r="F38"/>
      <c r="G38"/>
      <c r="H38" s="12">
        <v>4</v>
      </c>
      <c r="I38" s="12">
        <v>4</v>
      </c>
      <c r="J38" s="9">
        <f t="shared" si="10"/>
        <v>6</v>
      </c>
      <c r="K38" s="9">
        <f t="shared" si="11"/>
        <v>8</v>
      </c>
      <c r="L38" s="9">
        <f t="shared" si="9"/>
        <v>199</v>
      </c>
      <c r="M38" s="9">
        <f t="shared" si="9"/>
        <v>165</v>
      </c>
      <c r="N38" s="5">
        <f t="shared" si="12"/>
        <v>7.59433962264151</v>
      </c>
      <c r="O38" s="11">
        <f t="shared" si="16"/>
        <v>197.45283018867926</v>
      </c>
      <c r="P38" s="5">
        <f t="shared" si="13"/>
        <v>42.924528301886795</v>
      </c>
      <c r="Q38" s="9">
        <f t="shared" si="14"/>
        <v>0</v>
      </c>
      <c r="R38" s="9">
        <f t="shared" si="15"/>
        <v>14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199</v>
      </c>
      <c r="M39" s="9">
        <f t="shared" si="9"/>
        <v>165</v>
      </c>
      <c r="N39" s="5">
        <f t="shared" si="12"/>
        <v>0</v>
      </c>
      <c r="O39" s="11">
        <f t="shared" si="16"/>
        <v>197.45283018867926</v>
      </c>
      <c r="P39" s="5">
        <f t="shared" si="13"/>
        <v>42.924528301886795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199</v>
      </c>
      <c r="M40" s="9">
        <f t="shared" si="9"/>
        <v>165</v>
      </c>
      <c r="N40" s="5">
        <f t="shared" si="12"/>
        <v>0</v>
      </c>
      <c r="O40" s="11">
        <f t="shared" si="16"/>
        <v>197.45283018867926</v>
      </c>
      <c r="P40" s="5">
        <f t="shared" si="13"/>
        <v>42.924528301886795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>
        <v>1</v>
      </c>
      <c r="D41">
        <v>10</v>
      </c>
      <c r="E41">
        <v>10</v>
      </c>
      <c r="F41"/>
      <c r="G41"/>
      <c r="H41">
        <v>9</v>
      </c>
      <c r="I41">
        <v>13</v>
      </c>
      <c r="J41" s="9">
        <f t="shared" si="10"/>
        <v>19</v>
      </c>
      <c r="K41" s="9">
        <f t="shared" si="11"/>
        <v>22</v>
      </c>
      <c r="L41" s="9">
        <f t="shared" si="9"/>
        <v>218</v>
      </c>
      <c r="M41" s="9">
        <f t="shared" si="9"/>
        <v>187</v>
      </c>
      <c r="N41" s="5">
        <f t="shared" si="12"/>
        <v>22.24056603773585</v>
      </c>
      <c r="O41" s="11">
        <f t="shared" si="16"/>
        <v>219.6933962264151</v>
      </c>
      <c r="P41" s="5">
        <f t="shared" si="13"/>
        <v>47.759433962264154</v>
      </c>
      <c r="Q41" s="9">
        <f t="shared" si="14"/>
        <v>1</v>
      </c>
      <c r="R41" s="9">
        <f t="shared" si="15"/>
        <v>42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218</v>
      </c>
      <c r="M42" s="9">
        <f t="shared" si="9"/>
        <v>187</v>
      </c>
      <c r="N42" s="5">
        <f t="shared" si="12"/>
        <v>0</v>
      </c>
      <c r="O42" s="11">
        <f t="shared" si="16"/>
        <v>219.6933962264151</v>
      </c>
      <c r="P42" s="5">
        <f t="shared" si="13"/>
        <v>47.759433962264154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>
        <v>5</v>
      </c>
      <c r="E43">
        <v>13</v>
      </c>
      <c r="F43"/>
      <c r="G43">
        <v>2</v>
      </c>
      <c r="H43">
        <v>8</v>
      </c>
      <c r="I43">
        <v>7</v>
      </c>
      <c r="J43" s="9">
        <f t="shared" si="10"/>
        <v>18</v>
      </c>
      <c r="K43" s="9">
        <f t="shared" si="11"/>
        <v>13</v>
      </c>
      <c r="L43" s="9">
        <f t="shared" si="9"/>
        <v>236</v>
      </c>
      <c r="M43" s="9">
        <f t="shared" si="9"/>
        <v>200</v>
      </c>
      <c r="N43" s="5">
        <f t="shared" si="12"/>
        <v>16.816037735849058</v>
      </c>
      <c r="O43" s="11">
        <f t="shared" si="16"/>
        <v>236.50943396226415</v>
      </c>
      <c r="P43" s="5">
        <f t="shared" si="13"/>
        <v>51.41509433962264</v>
      </c>
      <c r="Q43" s="9">
        <f t="shared" si="14"/>
        <v>2</v>
      </c>
      <c r="R43" s="9">
        <f t="shared" si="15"/>
        <v>33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236</v>
      </c>
      <c r="M44" s="9">
        <f t="shared" si="9"/>
        <v>200</v>
      </c>
      <c r="N44" s="5">
        <f t="shared" si="12"/>
        <v>0</v>
      </c>
      <c r="O44" s="11">
        <f t="shared" si="16"/>
        <v>236.50943396226415</v>
      </c>
      <c r="P44" s="5">
        <f t="shared" si="13"/>
        <v>51.41509433962264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236</v>
      </c>
      <c r="M45" s="9">
        <f t="shared" si="17"/>
        <v>200</v>
      </c>
      <c r="N45" s="5">
        <f t="shared" si="12"/>
        <v>0</v>
      </c>
      <c r="O45" s="11">
        <f t="shared" si="16"/>
        <v>236.50943396226415</v>
      </c>
      <c r="P45" s="5">
        <f t="shared" si="13"/>
        <v>51.41509433962264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236</v>
      </c>
      <c r="M46" s="9">
        <f t="shared" si="17"/>
        <v>200</v>
      </c>
      <c r="N46" s="5">
        <f t="shared" si="12"/>
        <v>0</v>
      </c>
      <c r="O46" s="11">
        <f t="shared" si="16"/>
        <v>236.50943396226415</v>
      </c>
      <c r="P46" s="5">
        <f t="shared" si="13"/>
        <v>51.41509433962264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236</v>
      </c>
      <c r="M47" s="9">
        <f t="shared" si="17"/>
        <v>200</v>
      </c>
      <c r="N47" s="5">
        <f t="shared" si="12"/>
        <v>0</v>
      </c>
      <c r="O47" s="11">
        <f t="shared" si="16"/>
        <v>236.50943396226415</v>
      </c>
      <c r="P47" s="5">
        <f t="shared" si="13"/>
        <v>51.41509433962264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10</v>
      </c>
      <c r="E48">
        <v>22</v>
      </c>
      <c r="F48"/>
      <c r="G48">
        <v>2</v>
      </c>
      <c r="H48">
        <v>10</v>
      </c>
      <c r="I48">
        <v>13</v>
      </c>
      <c r="J48" s="9">
        <f t="shared" si="10"/>
        <v>32</v>
      </c>
      <c r="K48" s="9">
        <f t="shared" si="11"/>
        <v>21</v>
      </c>
      <c r="L48" s="9">
        <f t="shared" si="17"/>
        <v>268</v>
      </c>
      <c r="M48" s="9">
        <f t="shared" si="17"/>
        <v>221</v>
      </c>
      <c r="N48" s="5">
        <f t="shared" si="12"/>
        <v>28.750000000000004</v>
      </c>
      <c r="O48" s="11">
        <f t="shared" si="16"/>
        <v>265.25943396226415</v>
      </c>
      <c r="P48" s="5">
        <f t="shared" si="13"/>
        <v>57.66509433962264</v>
      </c>
      <c r="Q48" s="9">
        <f t="shared" si="14"/>
        <v>2</v>
      </c>
      <c r="R48" s="9">
        <f t="shared" si="15"/>
        <v>55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268</v>
      </c>
      <c r="M49" s="9">
        <f t="shared" si="17"/>
        <v>221</v>
      </c>
      <c r="N49" s="5">
        <f t="shared" si="12"/>
        <v>0</v>
      </c>
      <c r="O49" s="11">
        <f t="shared" si="16"/>
        <v>265.25943396226415</v>
      </c>
      <c r="P49" s="5">
        <f t="shared" si="13"/>
        <v>57.66509433962264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>
        <v>3</v>
      </c>
      <c r="D50">
        <v>17</v>
      </c>
      <c r="E50">
        <v>8</v>
      </c>
      <c r="F50"/>
      <c r="G50"/>
      <c r="H50">
        <v>10</v>
      </c>
      <c r="I50">
        <v>12</v>
      </c>
      <c r="J50" s="9">
        <f t="shared" si="10"/>
        <v>22</v>
      </c>
      <c r="K50" s="9">
        <f t="shared" si="11"/>
        <v>22</v>
      </c>
      <c r="L50" s="9">
        <f t="shared" si="17"/>
        <v>290</v>
      </c>
      <c r="M50" s="9">
        <f t="shared" si="17"/>
        <v>243</v>
      </c>
      <c r="N50" s="5">
        <f t="shared" si="12"/>
        <v>23.867924528301888</v>
      </c>
      <c r="O50" s="11">
        <f t="shared" si="16"/>
        <v>289.12735849056605</v>
      </c>
      <c r="P50" s="5">
        <f t="shared" si="13"/>
        <v>62.85377358490566</v>
      </c>
      <c r="Q50" s="9">
        <f t="shared" si="14"/>
        <v>3</v>
      </c>
      <c r="R50" s="9">
        <f t="shared" si="15"/>
        <v>47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290</v>
      </c>
      <c r="M51" s="9">
        <f t="shared" si="17"/>
        <v>243</v>
      </c>
      <c r="N51" s="5">
        <f t="shared" si="12"/>
        <v>0</v>
      </c>
      <c r="O51" s="11">
        <f t="shared" si="16"/>
        <v>289.12735849056605</v>
      </c>
      <c r="P51" s="5">
        <f t="shared" si="13"/>
        <v>62.85377358490566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13</v>
      </c>
      <c r="E52" s="12">
        <v>12</v>
      </c>
      <c r="F52" s="12">
        <v>1</v>
      </c>
      <c r="G52"/>
      <c r="H52" s="12">
        <v>9</v>
      </c>
      <c r="I52" s="12">
        <v>5</v>
      </c>
      <c r="J52" s="9">
        <f t="shared" si="10"/>
        <v>25</v>
      </c>
      <c r="K52" s="9">
        <f t="shared" si="11"/>
        <v>13</v>
      </c>
      <c r="L52" s="9">
        <f t="shared" si="17"/>
        <v>315</v>
      </c>
      <c r="M52" s="9">
        <f t="shared" si="17"/>
        <v>256</v>
      </c>
      <c r="N52" s="5">
        <f t="shared" si="12"/>
        <v>20.613207547169814</v>
      </c>
      <c r="O52" s="11">
        <f t="shared" si="16"/>
        <v>309.74056603773585</v>
      </c>
      <c r="P52" s="5">
        <f t="shared" si="13"/>
        <v>67.33490566037736</v>
      </c>
      <c r="Q52" s="9">
        <f t="shared" si="14"/>
        <v>1</v>
      </c>
      <c r="R52" s="9">
        <f t="shared" si="15"/>
        <v>39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315</v>
      </c>
      <c r="M53" s="9">
        <f t="shared" si="17"/>
        <v>256</v>
      </c>
      <c r="N53" s="5">
        <f t="shared" si="12"/>
        <v>0</v>
      </c>
      <c r="O53" s="11">
        <f t="shared" si="16"/>
        <v>309.74056603773585</v>
      </c>
      <c r="P53" s="5">
        <f t="shared" si="13"/>
        <v>67.33490566037736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315</v>
      </c>
      <c r="M54" s="9">
        <f t="shared" si="17"/>
        <v>256</v>
      </c>
      <c r="N54" s="5">
        <f t="shared" si="12"/>
        <v>0</v>
      </c>
      <c r="O54" s="11">
        <f t="shared" si="16"/>
        <v>309.74056603773585</v>
      </c>
      <c r="P54" s="5">
        <f t="shared" si="13"/>
        <v>67.33490566037736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/>
      <c r="E55">
        <v>1</v>
      </c>
      <c r="F55"/>
      <c r="G55"/>
      <c r="H55"/>
      <c r="I55">
        <v>2</v>
      </c>
      <c r="J55" s="9">
        <f t="shared" si="10"/>
        <v>1</v>
      </c>
      <c r="K55" s="9">
        <f t="shared" si="11"/>
        <v>2</v>
      </c>
      <c r="L55" s="9">
        <f t="shared" si="17"/>
        <v>316</v>
      </c>
      <c r="M55" s="9">
        <f t="shared" si="17"/>
        <v>258</v>
      </c>
      <c r="N55" s="5">
        <f t="shared" si="12"/>
        <v>1.6273584905660379</v>
      </c>
      <c r="O55" s="11">
        <f t="shared" si="16"/>
        <v>311.3679245283019</v>
      </c>
      <c r="P55" s="5">
        <f t="shared" si="13"/>
        <v>67.68867924528301</v>
      </c>
      <c r="Q55" s="9">
        <f t="shared" si="14"/>
        <v>0</v>
      </c>
      <c r="R55" s="9">
        <f t="shared" si="15"/>
        <v>3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316</v>
      </c>
      <c r="M56" s="9">
        <f t="shared" si="17"/>
        <v>258</v>
      </c>
      <c r="N56" s="5">
        <f t="shared" si="12"/>
        <v>0</v>
      </c>
      <c r="O56" s="11">
        <f t="shared" si="16"/>
        <v>311.3679245283019</v>
      </c>
      <c r="P56" s="5">
        <f t="shared" si="13"/>
        <v>67.68867924528301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>
        <v>15</v>
      </c>
      <c r="E57">
        <v>21</v>
      </c>
      <c r="F57"/>
      <c r="G57">
        <v>2</v>
      </c>
      <c r="H57">
        <v>11</v>
      </c>
      <c r="I57">
        <v>18</v>
      </c>
      <c r="J57" s="9">
        <f t="shared" si="10"/>
        <v>36</v>
      </c>
      <c r="K57" s="9">
        <f t="shared" si="11"/>
        <v>27</v>
      </c>
      <c r="L57" s="9">
        <f t="shared" si="17"/>
        <v>352</v>
      </c>
      <c r="M57" s="9">
        <f t="shared" si="17"/>
        <v>285</v>
      </c>
      <c r="N57" s="5">
        <f t="shared" si="12"/>
        <v>34.174528301886795</v>
      </c>
      <c r="O57" s="11">
        <f t="shared" si="16"/>
        <v>345.5424528301887</v>
      </c>
      <c r="P57" s="5">
        <f t="shared" si="13"/>
        <v>75.1179245283019</v>
      </c>
      <c r="Q57" s="9">
        <f t="shared" si="14"/>
        <v>2</v>
      </c>
      <c r="R57" s="9">
        <f t="shared" si="15"/>
        <v>65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352</v>
      </c>
      <c r="M58" s="9">
        <f t="shared" si="17"/>
        <v>285</v>
      </c>
      <c r="N58" s="5">
        <f t="shared" si="12"/>
        <v>0</v>
      </c>
      <c r="O58" s="11">
        <f t="shared" si="16"/>
        <v>345.5424528301887</v>
      </c>
      <c r="P58" s="5">
        <f t="shared" si="13"/>
        <v>75.1179245283019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>
        <v>1</v>
      </c>
      <c r="D59">
        <v>9</v>
      </c>
      <c r="E59">
        <v>19</v>
      </c>
      <c r="F59"/>
      <c r="G59"/>
      <c r="H59">
        <v>10</v>
      </c>
      <c r="I59">
        <v>19</v>
      </c>
      <c r="J59" s="9">
        <f t="shared" si="10"/>
        <v>27</v>
      </c>
      <c r="K59" s="9">
        <f t="shared" si="11"/>
        <v>29</v>
      </c>
      <c r="L59" s="9">
        <f t="shared" si="17"/>
        <v>379</v>
      </c>
      <c r="M59" s="9">
        <f t="shared" si="17"/>
        <v>314</v>
      </c>
      <c r="N59" s="5">
        <f t="shared" si="12"/>
        <v>30.37735849056604</v>
      </c>
      <c r="O59" s="11">
        <f t="shared" si="16"/>
        <v>375.9198113207548</v>
      </c>
      <c r="P59" s="5">
        <f t="shared" si="13"/>
        <v>81.72169811320755</v>
      </c>
      <c r="Q59" s="9">
        <f t="shared" si="14"/>
        <v>1</v>
      </c>
      <c r="R59" s="9">
        <f t="shared" si="15"/>
        <v>57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379</v>
      </c>
      <c r="M60" s="9">
        <f t="shared" si="17"/>
        <v>314</v>
      </c>
      <c r="N60" s="5">
        <f t="shared" si="12"/>
        <v>0</v>
      </c>
      <c r="O60" s="11">
        <f t="shared" si="16"/>
        <v>375.9198113207548</v>
      </c>
      <c r="P60" s="5">
        <f t="shared" si="13"/>
        <v>81.72169811320755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379</v>
      </c>
      <c r="M61" s="9">
        <f t="shared" si="17"/>
        <v>314</v>
      </c>
      <c r="N61" s="5">
        <f t="shared" si="12"/>
        <v>0</v>
      </c>
      <c r="O61" s="11">
        <f t="shared" si="16"/>
        <v>375.9198113207548</v>
      </c>
      <c r="P61" s="5">
        <f t="shared" si="13"/>
        <v>81.72169811320755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5</v>
      </c>
      <c r="E62">
        <v>10</v>
      </c>
      <c r="F62"/>
      <c r="G62"/>
      <c r="H62">
        <v>3</v>
      </c>
      <c r="I62">
        <v>16</v>
      </c>
      <c r="J62" s="9">
        <f t="shared" si="10"/>
        <v>15</v>
      </c>
      <c r="K62" s="9">
        <f t="shared" si="11"/>
        <v>19</v>
      </c>
      <c r="L62" s="9">
        <f t="shared" si="17"/>
        <v>394</v>
      </c>
      <c r="M62" s="9">
        <f t="shared" si="17"/>
        <v>333</v>
      </c>
      <c r="N62" s="5">
        <f t="shared" si="12"/>
        <v>18.443396226415096</v>
      </c>
      <c r="O62" s="11">
        <f t="shared" si="16"/>
        <v>394.36320754716985</v>
      </c>
      <c r="P62" s="5">
        <f t="shared" si="13"/>
        <v>85.7311320754717</v>
      </c>
      <c r="Q62" s="9">
        <f t="shared" si="14"/>
        <v>0</v>
      </c>
      <c r="R62" s="9">
        <f t="shared" si="15"/>
        <v>34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394</v>
      </c>
      <c r="M63" s="9">
        <f t="shared" si="17"/>
        <v>333</v>
      </c>
      <c r="N63" s="5">
        <f t="shared" si="12"/>
        <v>0</v>
      </c>
      <c r="O63" s="11">
        <f t="shared" si="16"/>
        <v>394.36320754716985</v>
      </c>
      <c r="P63" s="5">
        <f t="shared" si="13"/>
        <v>85.7311320754717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>
        <v>1</v>
      </c>
      <c r="D64">
        <v>1</v>
      </c>
      <c r="E64"/>
      <c r="F64"/>
      <c r="G64"/>
      <c r="H64">
        <v>1</v>
      </c>
      <c r="I64"/>
      <c r="J64" s="9">
        <f t="shared" si="10"/>
        <v>0</v>
      </c>
      <c r="K64" s="9">
        <f t="shared" si="11"/>
        <v>1</v>
      </c>
      <c r="L64" s="9">
        <f t="shared" si="17"/>
        <v>394</v>
      </c>
      <c r="M64" s="9">
        <f t="shared" si="17"/>
        <v>334</v>
      </c>
      <c r="N64" s="5">
        <f t="shared" si="12"/>
        <v>0.5424528301886793</v>
      </c>
      <c r="O64" s="11">
        <f t="shared" si="16"/>
        <v>394.9056603773585</v>
      </c>
      <c r="P64" s="5">
        <f t="shared" si="13"/>
        <v>85.84905660377359</v>
      </c>
      <c r="Q64" s="9">
        <f t="shared" si="14"/>
        <v>1</v>
      </c>
      <c r="R64" s="9">
        <f t="shared" si="15"/>
        <v>2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394</v>
      </c>
      <c r="M65" s="9">
        <f t="shared" si="18"/>
        <v>334</v>
      </c>
      <c r="N65" s="5">
        <f t="shared" si="12"/>
        <v>0</v>
      </c>
      <c r="O65" s="11">
        <f t="shared" si="16"/>
        <v>394.9056603773585</v>
      </c>
      <c r="P65" s="5">
        <f t="shared" si="13"/>
        <v>85.84905660377359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>
        <v>1</v>
      </c>
      <c r="C66" s="12">
        <v>1</v>
      </c>
      <c r="D66" s="12">
        <v>12</v>
      </c>
      <c r="E66" s="12">
        <v>20</v>
      </c>
      <c r="F66"/>
      <c r="G66" s="12">
        <v>1</v>
      </c>
      <c r="H66" s="12">
        <v>16</v>
      </c>
      <c r="I66" s="12">
        <v>14</v>
      </c>
      <c r="J66" s="9">
        <f t="shared" si="10"/>
        <v>30</v>
      </c>
      <c r="K66" s="9">
        <f t="shared" si="11"/>
        <v>29</v>
      </c>
      <c r="L66" s="9">
        <f t="shared" si="18"/>
        <v>424</v>
      </c>
      <c r="M66" s="9">
        <f t="shared" si="18"/>
        <v>363</v>
      </c>
      <c r="N66" s="5">
        <f t="shared" si="12"/>
        <v>32.00471698113208</v>
      </c>
      <c r="O66" s="11">
        <f t="shared" si="16"/>
        <v>426.91037735849056</v>
      </c>
      <c r="P66" s="5">
        <f t="shared" si="13"/>
        <v>92.80660377358491</v>
      </c>
      <c r="Q66" s="9">
        <f t="shared" si="14"/>
        <v>3</v>
      </c>
      <c r="R66" s="9">
        <f t="shared" si="15"/>
        <v>62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424</v>
      </c>
      <c r="M67" s="9">
        <f t="shared" si="18"/>
        <v>363</v>
      </c>
      <c r="N67" s="5">
        <f t="shared" si="12"/>
        <v>0</v>
      </c>
      <c r="O67" s="11">
        <f t="shared" si="16"/>
        <v>426.91037735849056</v>
      </c>
      <c r="P67" s="5">
        <f t="shared" si="13"/>
        <v>92.80660377358491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424</v>
      </c>
      <c r="M68" s="9">
        <f t="shared" si="18"/>
        <v>363</v>
      </c>
      <c r="N68" s="5">
        <f aca="true" t="shared" si="21" ref="N68:N101">(+J68+K68)*($J$103/($J$103+$K$103))</f>
        <v>0</v>
      </c>
      <c r="O68" s="11">
        <f t="shared" si="16"/>
        <v>426.91037735849056</v>
      </c>
      <c r="P68" s="5">
        <f aca="true" t="shared" si="22" ref="P68:P101">O68*100/$N$103</f>
        <v>92.80660377358491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>
        <v>3</v>
      </c>
      <c r="E69">
        <v>5</v>
      </c>
      <c r="F69"/>
      <c r="G69"/>
      <c r="H69">
        <v>4</v>
      </c>
      <c r="I69">
        <v>1</v>
      </c>
      <c r="J69" s="9">
        <f t="shared" si="19"/>
        <v>8</v>
      </c>
      <c r="K69" s="9">
        <f t="shared" si="20"/>
        <v>5</v>
      </c>
      <c r="L69" s="9">
        <f t="shared" si="18"/>
        <v>432</v>
      </c>
      <c r="M69" s="9">
        <f t="shared" si="18"/>
        <v>368</v>
      </c>
      <c r="N69" s="5">
        <f t="shared" si="21"/>
        <v>7.051886792452831</v>
      </c>
      <c r="O69" s="11">
        <f aca="true" t="shared" si="25" ref="O69:O101">O68+N69</f>
        <v>433.9622641509434</v>
      </c>
      <c r="P69" s="5">
        <f t="shared" si="22"/>
        <v>94.33962264150944</v>
      </c>
      <c r="Q69" s="9">
        <f t="shared" si="23"/>
        <v>0</v>
      </c>
      <c r="R69" s="9">
        <f t="shared" si="24"/>
        <v>13</v>
      </c>
    </row>
    <row r="70" spans="1:18" ht="15">
      <c r="A70" s="1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432</v>
      </c>
      <c r="M70" s="9">
        <f t="shared" si="18"/>
        <v>368</v>
      </c>
      <c r="N70" s="5">
        <f t="shared" si="21"/>
        <v>0</v>
      </c>
      <c r="O70" s="11">
        <f t="shared" si="25"/>
        <v>433.9622641509434</v>
      </c>
      <c r="P70" s="5">
        <f t="shared" si="22"/>
        <v>94.33962264150944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432</v>
      </c>
      <c r="M71" s="9">
        <f t="shared" si="18"/>
        <v>368</v>
      </c>
      <c r="N71" s="5">
        <f t="shared" si="21"/>
        <v>0</v>
      </c>
      <c r="O71" s="11">
        <f t="shared" si="25"/>
        <v>433.9622641509434</v>
      </c>
      <c r="P71" s="5">
        <f t="shared" si="22"/>
        <v>94.33962264150944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432</v>
      </c>
      <c r="M72" s="9">
        <f t="shared" si="18"/>
        <v>368</v>
      </c>
      <c r="N72" s="5">
        <f t="shared" si="21"/>
        <v>0</v>
      </c>
      <c r="O72" s="11">
        <f t="shared" si="25"/>
        <v>433.9622641509434</v>
      </c>
      <c r="P72" s="5">
        <f t="shared" si="22"/>
        <v>94.33962264150944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11</v>
      </c>
      <c r="E73" s="12">
        <v>4</v>
      </c>
      <c r="F73"/>
      <c r="G73"/>
      <c r="H73">
        <v>12</v>
      </c>
      <c r="I73" s="12">
        <v>1</v>
      </c>
      <c r="J73" s="9">
        <f t="shared" si="19"/>
        <v>15</v>
      </c>
      <c r="K73" s="9">
        <f t="shared" si="20"/>
        <v>13</v>
      </c>
      <c r="L73" s="9">
        <f t="shared" si="18"/>
        <v>447</v>
      </c>
      <c r="M73" s="9">
        <f t="shared" si="18"/>
        <v>381</v>
      </c>
      <c r="N73" s="5">
        <f t="shared" si="21"/>
        <v>15.18867924528302</v>
      </c>
      <c r="O73" s="11">
        <f t="shared" si="25"/>
        <v>449.1509433962264</v>
      </c>
      <c r="P73" s="5">
        <f t="shared" si="22"/>
        <v>97.64150943396227</v>
      </c>
      <c r="Q73" s="9">
        <f t="shared" si="23"/>
        <v>0</v>
      </c>
      <c r="R73" s="9">
        <f t="shared" si="24"/>
        <v>28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447</v>
      </c>
      <c r="M74" s="9">
        <f t="shared" si="18"/>
        <v>381</v>
      </c>
      <c r="N74" s="5">
        <f t="shared" si="21"/>
        <v>0</v>
      </c>
      <c r="O74" s="11">
        <f t="shared" si="25"/>
        <v>449.1509433962264</v>
      </c>
      <c r="P74" s="5">
        <f t="shared" si="22"/>
        <v>97.64150943396227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447</v>
      </c>
      <c r="M75" s="9">
        <f t="shared" si="18"/>
        <v>381</v>
      </c>
      <c r="N75" s="5">
        <f t="shared" si="21"/>
        <v>0</v>
      </c>
      <c r="O75" s="11">
        <f t="shared" si="25"/>
        <v>449.1509433962264</v>
      </c>
      <c r="P75" s="5">
        <f t="shared" si="22"/>
        <v>97.64150943396227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>
        <v>2</v>
      </c>
      <c r="F76"/>
      <c r="G76"/>
      <c r="H76"/>
      <c r="I76"/>
      <c r="J76" s="9">
        <f t="shared" si="19"/>
        <v>2</v>
      </c>
      <c r="K76" s="9">
        <f t="shared" si="20"/>
        <v>0</v>
      </c>
      <c r="L76" s="9">
        <f t="shared" si="18"/>
        <v>449</v>
      </c>
      <c r="M76" s="9">
        <f t="shared" si="18"/>
        <v>381</v>
      </c>
      <c r="N76" s="5">
        <f t="shared" si="21"/>
        <v>1.0849056603773586</v>
      </c>
      <c r="O76" s="11">
        <f t="shared" si="25"/>
        <v>450.23584905660374</v>
      </c>
      <c r="P76" s="5">
        <f t="shared" si="22"/>
        <v>97.87735849056604</v>
      </c>
      <c r="Q76" s="9">
        <f t="shared" si="23"/>
        <v>0</v>
      </c>
      <c r="R76" s="9">
        <f t="shared" si="24"/>
        <v>2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449</v>
      </c>
      <c r="M77" s="9">
        <f t="shared" si="18"/>
        <v>381</v>
      </c>
      <c r="N77" s="5">
        <f t="shared" si="21"/>
        <v>0</v>
      </c>
      <c r="O77" s="11">
        <f t="shared" si="25"/>
        <v>450.23584905660374</v>
      </c>
      <c r="P77" s="5">
        <f t="shared" si="22"/>
        <v>97.87735849056604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449</v>
      </c>
      <c r="M78" s="9">
        <f t="shared" si="18"/>
        <v>381</v>
      </c>
      <c r="N78" s="5">
        <f t="shared" si="21"/>
        <v>0</v>
      </c>
      <c r="O78" s="11">
        <f t="shared" si="25"/>
        <v>450.23584905660374</v>
      </c>
      <c r="P78" s="5">
        <f t="shared" si="22"/>
        <v>97.87735849056604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449</v>
      </c>
      <c r="M79" s="9">
        <f t="shared" si="18"/>
        <v>381</v>
      </c>
      <c r="N79" s="5">
        <f t="shared" si="21"/>
        <v>0</v>
      </c>
      <c r="O79" s="11">
        <f t="shared" si="25"/>
        <v>450.23584905660374</v>
      </c>
      <c r="P79" s="5">
        <f t="shared" si="22"/>
        <v>97.87735849056604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>
        <v>1</v>
      </c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18"/>
        <v>450</v>
      </c>
      <c r="M80" s="9">
        <f t="shared" si="18"/>
        <v>381</v>
      </c>
      <c r="N80" s="5">
        <f t="shared" si="21"/>
        <v>0.5424528301886793</v>
      </c>
      <c r="O80" s="11">
        <f t="shared" si="25"/>
        <v>450.7783018867924</v>
      </c>
      <c r="P80" s="5">
        <f t="shared" si="22"/>
        <v>97.99528301886791</v>
      </c>
      <c r="Q80" s="9">
        <f t="shared" si="23"/>
        <v>0</v>
      </c>
      <c r="R80" s="9">
        <f t="shared" si="24"/>
        <v>1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450</v>
      </c>
      <c r="M81" s="9">
        <f t="shared" si="18"/>
        <v>381</v>
      </c>
      <c r="N81" s="5">
        <f t="shared" si="21"/>
        <v>0</v>
      </c>
      <c r="O81" s="11">
        <f t="shared" si="25"/>
        <v>450.7783018867924</v>
      </c>
      <c r="P81" s="5">
        <f t="shared" si="22"/>
        <v>97.99528301886791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450</v>
      </c>
      <c r="M82" s="9">
        <f t="shared" si="18"/>
        <v>381</v>
      </c>
      <c r="N82" s="5">
        <f t="shared" si="21"/>
        <v>0</v>
      </c>
      <c r="O82" s="11">
        <f t="shared" si="25"/>
        <v>450.7783018867924</v>
      </c>
      <c r="P82" s="5">
        <f t="shared" si="22"/>
        <v>97.99528301886791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>
        <v>2</v>
      </c>
      <c r="E83">
        <v>1</v>
      </c>
      <c r="F83"/>
      <c r="G83"/>
      <c r="H83">
        <v>1</v>
      </c>
      <c r="I83">
        <v>2</v>
      </c>
      <c r="J83" s="9">
        <f t="shared" si="19"/>
        <v>3</v>
      </c>
      <c r="K83" s="9">
        <f t="shared" si="20"/>
        <v>3</v>
      </c>
      <c r="L83" s="9">
        <f t="shared" si="18"/>
        <v>453</v>
      </c>
      <c r="M83" s="9">
        <f t="shared" si="18"/>
        <v>384</v>
      </c>
      <c r="N83" s="5">
        <f t="shared" si="21"/>
        <v>3.2547169811320757</v>
      </c>
      <c r="O83" s="11">
        <f t="shared" si="25"/>
        <v>454.03301886792445</v>
      </c>
      <c r="P83" s="5">
        <f t="shared" si="22"/>
        <v>98.70283018867923</v>
      </c>
      <c r="Q83" s="9">
        <f t="shared" si="23"/>
        <v>0</v>
      </c>
      <c r="R83" s="9">
        <f t="shared" si="24"/>
        <v>6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453</v>
      </c>
      <c r="M84" s="9">
        <f t="shared" si="18"/>
        <v>384</v>
      </c>
      <c r="N84" s="5">
        <f t="shared" si="21"/>
        <v>0</v>
      </c>
      <c r="O84" s="11">
        <f t="shared" si="25"/>
        <v>454.03301886792445</v>
      </c>
      <c r="P84" s="5">
        <f t="shared" si="22"/>
        <v>98.70283018867923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>
        <v>2</v>
      </c>
      <c r="E85">
        <v>4</v>
      </c>
      <c r="F85"/>
      <c r="G85">
        <v>1</v>
      </c>
      <c r="H85">
        <v>3</v>
      </c>
      <c r="I85"/>
      <c r="J85" s="9">
        <f t="shared" si="19"/>
        <v>6</v>
      </c>
      <c r="K85" s="9">
        <f t="shared" si="20"/>
        <v>2</v>
      </c>
      <c r="L85" s="9">
        <f aca="true" t="shared" si="26" ref="L85:M101">L84+J85</f>
        <v>459</v>
      </c>
      <c r="M85" s="9">
        <f t="shared" si="26"/>
        <v>386</v>
      </c>
      <c r="N85" s="5">
        <f t="shared" si="21"/>
        <v>4.339622641509434</v>
      </c>
      <c r="O85" s="11">
        <f t="shared" si="25"/>
        <v>458.3726415094339</v>
      </c>
      <c r="P85" s="5">
        <f t="shared" si="22"/>
        <v>99.64622641509432</v>
      </c>
      <c r="Q85" s="9">
        <f t="shared" si="23"/>
        <v>1</v>
      </c>
      <c r="R85" s="9">
        <f t="shared" si="24"/>
        <v>9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459</v>
      </c>
      <c r="M86" s="9">
        <f t="shared" si="26"/>
        <v>386</v>
      </c>
      <c r="N86" s="5">
        <f t="shared" si="21"/>
        <v>0</v>
      </c>
      <c r="O86" s="11">
        <f t="shared" si="25"/>
        <v>458.3726415094339</v>
      </c>
      <c r="P86" s="5">
        <f t="shared" si="22"/>
        <v>99.64622641509432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1</v>
      </c>
      <c r="E87" s="12">
        <v>1</v>
      </c>
      <c r="F87" s="12"/>
      <c r="G87" s="12"/>
      <c r="H87" s="12">
        <v>1</v>
      </c>
      <c r="I87" s="12"/>
      <c r="J87" s="9">
        <f t="shared" si="19"/>
        <v>2</v>
      </c>
      <c r="K87" s="9">
        <f t="shared" si="20"/>
        <v>1</v>
      </c>
      <c r="L87" s="9">
        <f t="shared" si="26"/>
        <v>461</v>
      </c>
      <c r="M87" s="9">
        <f t="shared" si="26"/>
        <v>387</v>
      </c>
      <c r="N87" s="5">
        <f t="shared" si="21"/>
        <v>1.6273584905660379</v>
      </c>
      <c r="O87" s="11">
        <f t="shared" si="25"/>
        <v>459.99999999999994</v>
      </c>
      <c r="P87" s="5">
        <f t="shared" si="22"/>
        <v>99.99999999999999</v>
      </c>
      <c r="Q87" s="9">
        <f t="shared" si="23"/>
        <v>0</v>
      </c>
      <c r="R87" s="9">
        <f t="shared" si="24"/>
        <v>3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461</v>
      </c>
      <c r="M88" s="9">
        <f t="shared" si="26"/>
        <v>387</v>
      </c>
      <c r="N88" s="5">
        <f t="shared" si="21"/>
        <v>0</v>
      </c>
      <c r="O88" s="11">
        <f t="shared" si="25"/>
        <v>459.99999999999994</v>
      </c>
      <c r="P88" s="5">
        <f t="shared" si="22"/>
        <v>99.99999999999999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461</v>
      </c>
      <c r="M89" s="9">
        <f t="shared" si="26"/>
        <v>387</v>
      </c>
      <c r="N89" s="5">
        <f t="shared" si="21"/>
        <v>0</v>
      </c>
      <c r="O89" s="11">
        <f t="shared" si="25"/>
        <v>459.99999999999994</v>
      </c>
      <c r="P89" s="5">
        <f t="shared" si="22"/>
        <v>99.99999999999999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>
        <v>1</v>
      </c>
      <c r="D90"/>
      <c r="E90"/>
      <c r="F90"/>
      <c r="G90">
        <v>1</v>
      </c>
      <c r="H90">
        <v>1</v>
      </c>
      <c r="I90"/>
      <c r="J90" s="9">
        <f t="shared" si="19"/>
        <v>-1</v>
      </c>
      <c r="K90" s="9">
        <f t="shared" si="20"/>
        <v>0</v>
      </c>
      <c r="L90" s="9">
        <f t="shared" si="26"/>
        <v>460</v>
      </c>
      <c r="M90" s="9">
        <f t="shared" si="26"/>
        <v>387</v>
      </c>
      <c r="N90" s="5">
        <f t="shared" si="21"/>
        <v>-0.5424528301886793</v>
      </c>
      <c r="O90" s="11">
        <f t="shared" si="25"/>
        <v>459.4575471698113</v>
      </c>
      <c r="P90" s="5">
        <f t="shared" si="22"/>
        <v>99.8820754716981</v>
      </c>
      <c r="Q90" s="9">
        <f t="shared" si="23"/>
        <v>2</v>
      </c>
      <c r="R90" s="9">
        <f t="shared" si="24"/>
        <v>1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460</v>
      </c>
      <c r="M91" s="9">
        <f t="shared" si="26"/>
        <v>387</v>
      </c>
      <c r="N91" s="5">
        <f t="shared" si="21"/>
        <v>0</v>
      </c>
      <c r="O91" s="11">
        <f t="shared" si="25"/>
        <v>459.4575471698113</v>
      </c>
      <c r="P91" s="5">
        <f t="shared" si="22"/>
        <v>99.8820754716981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>
        <v>3</v>
      </c>
      <c r="J92" s="9">
        <f t="shared" si="19"/>
        <v>0</v>
      </c>
      <c r="K92" s="9">
        <f t="shared" si="20"/>
        <v>3</v>
      </c>
      <c r="L92" s="9">
        <f t="shared" si="26"/>
        <v>460</v>
      </c>
      <c r="M92" s="9">
        <f t="shared" si="26"/>
        <v>390</v>
      </c>
      <c r="N92" s="5">
        <f t="shared" si="21"/>
        <v>1.6273584905660379</v>
      </c>
      <c r="O92" s="11">
        <f t="shared" si="25"/>
        <v>461.08490566037733</v>
      </c>
      <c r="P92" s="5">
        <f t="shared" si="22"/>
        <v>100.23584905660377</v>
      </c>
      <c r="Q92" s="9">
        <f t="shared" si="23"/>
        <v>0</v>
      </c>
      <c r="R92" s="9">
        <f t="shared" si="24"/>
        <v>3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460</v>
      </c>
      <c r="M93" s="9">
        <f t="shared" si="26"/>
        <v>390</v>
      </c>
      <c r="N93" s="5">
        <f t="shared" si="21"/>
        <v>0</v>
      </c>
      <c r="O93" s="11">
        <f t="shared" si="25"/>
        <v>461.08490566037733</v>
      </c>
      <c r="P93" s="5">
        <f t="shared" si="22"/>
        <v>100.23584905660377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>
        <v>1</v>
      </c>
      <c r="F94"/>
      <c r="G94">
        <v>2</v>
      </c>
      <c r="H94" s="12"/>
      <c r="I94" s="12"/>
      <c r="J94" s="9">
        <f t="shared" si="19"/>
        <v>1</v>
      </c>
      <c r="K94" s="9">
        <f t="shared" si="20"/>
        <v>-2</v>
      </c>
      <c r="L94" s="9">
        <f t="shared" si="26"/>
        <v>461</v>
      </c>
      <c r="M94" s="9">
        <f t="shared" si="26"/>
        <v>388</v>
      </c>
      <c r="N94" s="5">
        <f t="shared" si="21"/>
        <v>-0.5424528301886793</v>
      </c>
      <c r="O94" s="11">
        <f t="shared" si="25"/>
        <v>460.54245283018867</v>
      </c>
      <c r="P94" s="5">
        <f t="shared" si="22"/>
        <v>100.11792452830187</v>
      </c>
      <c r="Q94" s="9">
        <f t="shared" si="23"/>
        <v>2</v>
      </c>
      <c r="R94" s="9">
        <f t="shared" si="24"/>
        <v>1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461</v>
      </c>
      <c r="M95" s="9">
        <f t="shared" si="26"/>
        <v>388</v>
      </c>
      <c r="N95" s="5">
        <f t="shared" si="21"/>
        <v>0</v>
      </c>
      <c r="O95" s="11">
        <f t="shared" si="25"/>
        <v>460.54245283018867</v>
      </c>
      <c r="P95" s="5">
        <f t="shared" si="22"/>
        <v>100.11792452830187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461</v>
      </c>
      <c r="M96" s="9">
        <f t="shared" si="26"/>
        <v>388</v>
      </c>
      <c r="N96" s="5">
        <f t="shared" si="21"/>
        <v>0</v>
      </c>
      <c r="O96" s="11">
        <f t="shared" si="25"/>
        <v>460.54245283018867</v>
      </c>
      <c r="P96" s="5">
        <f t="shared" si="22"/>
        <v>100.11792452830187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461</v>
      </c>
      <c r="M97" s="9">
        <f t="shared" si="26"/>
        <v>388</v>
      </c>
      <c r="N97" s="5">
        <f t="shared" si="21"/>
        <v>0</v>
      </c>
      <c r="O97" s="11">
        <f t="shared" si="25"/>
        <v>460.54245283018867</v>
      </c>
      <c r="P97" s="5">
        <f t="shared" si="22"/>
        <v>100.11792452830187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461</v>
      </c>
      <c r="M98" s="9">
        <f t="shared" si="26"/>
        <v>388</v>
      </c>
      <c r="N98" s="5">
        <f t="shared" si="21"/>
        <v>0</v>
      </c>
      <c r="O98" s="11">
        <f t="shared" si="25"/>
        <v>460.54245283018867</v>
      </c>
      <c r="P98" s="5">
        <f t="shared" si="22"/>
        <v>100.11792452830187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>
        <v>1</v>
      </c>
      <c r="G99"/>
      <c r="H99"/>
      <c r="I99"/>
      <c r="J99" s="9">
        <f t="shared" si="19"/>
        <v>0</v>
      </c>
      <c r="K99" s="9">
        <f t="shared" si="20"/>
        <v>-1</v>
      </c>
      <c r="L99" s="9">
        <f t="shared" si="26"/>
        <v>461</v>
      </c>
      <c r="M99" s="9">
        <f t="shared" si="26"/>
        <v>387</v>
      </c>
      <c r="N99" s="5">
        <f t="shared" si="21"/>
        <v>-0.5424528301886793</v>
      </c>
      <c r="O99" s="11">
        <f t="shared" si="25"/>
        <v>460</v>
      </c>
      <c r="P99" s="5">
        <f t="shared" si="22"/>
        <v>100</v>
      </c>
      <c r="Q99" s="9">
        <f t="shared" si="23"/>
        <v>1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461</v>
      </c>
      <c r="M100" s="9">
        <f t="shared" si="26"/>
        <v>387</v>
      </c>
      <c r="N100" s="5">
        <f t="shared" si="21"/>
        <v>0</v>
      </c>
      <c r="O100" s="11">
        <f t="shared" si="25"/>
        <v>460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>
        <v>1</v>
      </c>
      <c r="D101" s="12"/>
      <c r="E101" s="12"/>
      <c r="F101"/>
      <c r="G101" s="12"/>
      <c r="H101" s="12"/>
      <c r="I101" s="12">
        <v>1</v>
      </c>
      <c r="J101" s="9">
        <f t="shared" si="19"/>
        <v>-1</v>
      </c>
      <c r="K101" s="9">
        <f t="shared" si="20"/>
        <v>1</v>
      </c>
      <c r="L101" s="9">
        <f t="shared" si="26"/>
        <v>460</v>
      </c>
      <c r="M101" s="9">
        <f t="shared" si="26"/>
        <v>388</v>
      </c>
      <c r="N101" s="5">
        <f t="shared" si="21"/>
        <v>0</v>
      </c>
      <c r="O101" s="11">
        <f t="shared" si="25"/>
        <v>460</v>
      </c>
      <c r="P101" s="5">
        <f t="shared" si="22"/>
        <v>100</v>
      </c>
      <c r="Q101" s="9">
        <f t="shared" si="23"/>
        <v>1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7</v>
      </c>
      <c r="C103" s="9">
        <f t="shared" si="27"/>
        <v>12</v>
      </c>
      <c r="D103" s="9">
        <f t="shared" si="27"/>
        <v>206</v>
      </c>
      <c r="E103" s="9">
        <f t="shared" si="27"/>
        <v>273</v>
      </c>
      <c r="F103" s="9">
        <f t="shared" si="27"/>
        <v>8</v>
      </c>
      <c r="G103" s="9">
        <f t="shared" si="27"/>
        <v>17</v>
      </c>
      <c r="H103" s="9">
        <f t="shared" si="27"/>
        <v>183</v>
      </c>
      <c r="I103" s="9">
        <f t="shared" si="27"/>
        <v>230</v>
      </c>
      <c r="J103" s="9">
        <f t="shared" si="27"/>
        <v>460</v>
      </c>
      <c r="K103" s="9">
        <f t="shared" si="27"/>
        <v>388</v>
      </c>
      <c r="N103" s="5">
        <f>SUM(N4:N101)</f>
        <v>460</v>
      </c>
      <c r="Q103" s="11">
        <f>SUM(Q4:Q101)</f>
        <v>44</v>
      </c>
      <c r="R103" s="11">
        <f>SUM(R4:R101)</f>
        <v>892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5" sqref="E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746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734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16.30517711171662</v>
      </c>
      <c r="AA4" s="5">
        <f aca="true" t="shared" si="6" ref="AA4:AA17">Z4*100/$Z$18</f>
        <v>4.359673024523161</v>
      </c>
      <c r="AB4" s="11">
        <f>SUM(Q4:Q10)+SUM(R4:R10)</f>
        <v>32</v>
      </c>
      <c r="AC4" s="11">
        <f>100*SUM(R4:R10)/AB4</f>
        <v>100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740</v>
      </c>
      <c r="W5"/>
      <c r="X5"/>
      <c r="Y5" s="1" t="s">
        <v>39</v>
      </c>
      <c r="Z5" s="11">
        <f>SUM(N11:N17)</f>
        <v>31.591280653950953</v>
      </c>
      <c r="AA5" s="5">
        <f t="shared" si="6"/>
        <v>8.446866485013626</v>
      </c>
      <c r="AB5" s="11">
        <f>SUM(Q11:Q17)+SUM(R11:R17)</f>
        <v>64</v>
      </c>
      <c r="AC5" s="11">
        <f>100*SUM(R11:R17)/AB5</f>
        <v>98.4375</v>
      </c>
    </row>
    <row r="6" spans="1:29" ht="15">
      <c r="A6" s="17">
        <v>32749</v>
      </c>
      <c r="B6"/>
      <c r="C6"/>
      <c r="D6">
        <v>1</v>
      </c>
      <c r="E6">
        <v>2</v>
      </c>
      <c r="F6"/>
      <c r="G6"/>
      <c r="H6">
        <v>6</v>
      </c>
      <c r="I6">
        <v>1</v>
      </c>
      <c r="J6" s="9">
        <f t="shared" si="0"/>
        <v>3</v>
      </c>
      <c r="K6" s="9">
        <f t="shared" si="1"/>
        <v>7</v>
      </c>
      <c r="L6" s="9">
        <f t="shared" si="7"/>
        <v>3</v>
      </c>
      <c r="M6" s="9">
        <f t="shared" si="7"/>
        <v>7</v>
      </c>
      <c r="N6" s="5">
        <f t="shared" si="2"/>
        <v>5.095367847411444</v>
      </c>
      <c r="O6" s="11">
        <f t="shared" si="8"/>
        <v>5.095367847411444</v>
      </c>
      <c r="P6" s="5">
        <f t="shared" si="3"/>
        <v>1.3623978201634874</v>
      </c>
      <c r="Q6" s="9">
        <f t="shared" si="4"/>
        <v>0</v>
      </c>
      <c r="R6" s="9">
        <f t="shared" si="5"/>
        <v>10</v>
      </c>
      <c r="T6" s="8" t="s">
        <v>40</v>
      </c>
      <c r="V6" s="9">
        <f>Q103</f>
        <v>6</v>
      </c>
      <c r="W6"/>
      <c r="X6" s="1" t="s">
        <v>41</v>
      </c>
      <c r="Z6" s="11">
        <f>SUM(N18:N24)</f>
        <v>39.23433242506812</v>
      </c>
      <c r="AA6" s="5">
        <f t="shared" si="6"/>
        <v>10.490463215258856</v>
      </c>
      <c r="AB6" s="11">
        <f>SUM(Q18:Q24)+SUM(R18:R24)</f>
        <v>77</v>
      </c>
      <c r="AC6" s="11">
        <f>100*SUM(R18:R24)/AB6</f>
        <v>100</v>
      </c>
    </row>
    <row r="7" spans="1:29" ht="15">
      <c r="A7" s="17">
        <v>32750</v>
      </c>
      <c r="B7"/>
      <c r="C7"/>
      <c r="D7">
        <v>1</v>
      </c>
      <c r="E7">
        <v>2</v>
      </c>
      <c r="F7"/>
      <c r="G7"/>
      <c r="H7">
        <v>1</v>
      </c>
      <c r="I7">
        <v>1</v>
      </c>
      <c r="J7" s="9">
        <f t="shared" si="0"/>
        <v>3</v>
      </c>
      <c r="K7" s="9">
        <f t="shared" si="1"/>
        <v>2</v>
      </c>
      <c r="L7" s="9">
        <f t="shared" si="7"/>
        <v>6</v>
      </c>
      <c r="M7" s="9">
        <f t="shared" si="7"/>
        <v>9</v>
      </c>
      <c r="N7" s="5">
        <f t="shared" si="2"/>
        <v>2.547683923705722</v>
      </c>
      <c r="O7" s="11">
        <f t="shared" si="8"/>
        <v>7.6430517711171655</v>
      </c>
      <c r="P7" s="5">
        <f t="shared" si="3"/>
        <v>2.0435967302452314</v>
      </c>
      <c r="Q7" s="9">
        <f t="shared" si="4"/>
        <v>0</v>
      </c>
      <c r="R7" s="9">
        <f t="shared" si="5"/>
        <v>5</v>
      </c>
      <c r="T7" s="8" t="s">
        <v>42</v>
      </c>
      <c r="V7" s="5">
        <f>V5*100/(V5+V6)</f>
        <v>99.19571045576407</v>
      </c>
      <c r="W7"/>
      <c r="Y7" s="1" t="s">
        <v>43</v>
      </c>
      <c r="Z7" s="11">
        <f>SUM(N25:N31)</f>
        <v>78.97820163487738</v>
      </c>
      <c r="AA7" s="5">
        <f t="shared" si="6"/>
        <v>21.117166212534062</v>
      </c>
      <c r="AB7" s="11">
        <f>SUM(Q25:Q31)+SUM(R25:R31)</f>
        <v>157</v>
      </c>
      <c r="AC7" s="11">
        <f>100*SUM(R25:R31)/AB7</f>
        <v>99.36305732484077</v>
      </c>
    </row>
    <row r="8" spans="1:29" ht="15">
      <c r="A8" s="17">
        <v>32751</v>
      </c>
      <c r="B8"/>
      <c r="C8"/>
      <c r="D8">
        <v>1</v>
      </c>
      <c r="E8">
        <v>1</v>
      </c>
      <c r="F8"/>
      <c r="G8"/>
      <c r="H8">
        <v>2</v>
      </c>
      <c r="I8" t="s">
        <v>72</v>
      </c>
      <c r="J8" s="9">
        <f t="shared" si="0"/>
        <v>2</v>
      </c>
      <c r="K8" s="9">
        <f t="shared" si="1"/>
        <v>2</v>
      </c>
      <c r="L8" s="9">
        <f t="shared" si="7"/>
        <v>8</v>
      </c>
      <c r="M8" s="9">
        <f t="shared" si="7"/>
        <v>11</v>
      </c>
      <c r="N8" s="5">
        <f t="shared" si="2"/>
        <v>2.0381471389645776</v>
      </c>
      <c r="O8" s="11">
        <f t="shared" si="8"/>
        <v>9.681198910081743</v>
      </c>
      <c r="P8" s="5">
        <f t="shared" si="3"/>
        <v>2.588555858310626</v>
      </c>
      <c r="Q8" s="9">
        <f t="shared" si="4"/>
        <v>0</v>
      </c>
      <c r="R8" s="9">
        <f t="shared" si="5"/>
        <v>4</v>
      </c>
      <c r="W8"/>
      <c r="X8" s="1" t="s">
        <v>44</v>
      </c>
      <c r="Z8" s="11">
        <f>SUM(N32:N38)</f>
        <v>18.3433242506812</v>
      </c>
      <c r="AA8" s="5">
        <f t="shared" si="6"/>
        <v>4.904632152588556</v>
      </c>
      <c r="AB8" s="11">
        <f>SUM(Q32:Q38)+SUM(R32:R38)</f>
        <v>36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8</v>
      </c>
      <c r="M9" s="9">
        <f t="shared" si="7"/>
        <v>11</v>
      </c>
      <c r="N9" s="5">
        <f t="shared" si="2"/>
        <v>0</v>
      </c>
      <c r="O9" s="11">
        <f t="shared" si="8"/>
        <v>9.681198910081743</v>
      </c>
      <c r="P9" s="5">
        <f t="shared" si="3"/>
        <v>2.588555858310626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2.0381471389645776</v>
      </c>
      <c r="AA9" s="5">
        <f t="shared" si="6"/>
        <v>0.5449591280653951</v>
      </c>
      <c r="AB9" s="11">
        <f>SUM(Q39:Q45)+SUM(R39:R45)</f>
        <v>4</v>
      </c>
      <c r="AC9" s="11">
        <f>100*SUM(R39:R45)/AB9</f>
        <v>100</v>
      </c>
    </row>
    <row r="10" spans="1:29" ht="15">
      <c r="A10" s="17">
        <v>32753</v>
      </c>
      <c r="B10" s="12"/>
      <c r="C10" s="12"/>
      <c r="D10" s="12">
        <v>2</v>
      </c>
      <c r="E10" s="12">
        <v>4</v>
      </c>
      <c r="F10" s="12"/>
      <c r="G10" s="12"/>
      <c r="H10" s="12">
        <v>2</v>
      </c>
      <c r="I10" s="12">
        <v>5</v>
      </c>
      <c r="J10" s="9">
        <f t="shared" si="0"/>
        <v>6</v>
      </c>
      <c r="K10" s="9">
        <f t="shared" si="1"/>
        <v>7</v>
      </c>
      <c r="L10" s="9">
        <f t="shared" si="7"/>
        <v>14</v>
      </c>
      <c r="M10" s="9">
        <f t="shared" si="7"/>
        <v>18</v>
      </c>
      <c r="N10" s="5">
        <f t="shared" si="2"/>
        <v>6.623978201634877</v>
      </c>
      <c r="O10" s="11">
        <f t="shared" si="8"/>
        <v>16.30517711171662</v>
      </c>
      <c r="P10" s="5">
        <f t="shared" si="3"/>
        <v>4.35967302452316</v>
      </c>
      <c r="Q10" s="9">
        <f t="shared" si="4"/>
        <v>0</v>
      </c>
      <c r="R10" s="9">
        <f t="shared" si="5"/>
        <v>13</v>
      </c>
      <c r="U10" s="8" t="s">
        <v>4</v>
      </c>
      <c r="V10" s="5">
        <f>100*(+E103/(E103+D103))</f>
        <v>49.46808510638298</v>
      </c>
      <c r="W10"/>
      <c r="X10" s="8" t="s">
        <v>47</v>
      </c>
      <c r="Z10" s="11">
        <f>SUM(N46:N52)</f>
        <v>51.463215258855584</v>
      </c>
      <c r="AA10" s="5">
        <f t="shared" si="6"/>
        <v>13.760217983651227</v>
      </c>
      <c r="AB10" s="11">
        <f>SUM(Q46:Q52)+SUM(R46:R52)</f>
        <v>101</v>
      </c>
      <c r="AC10" s="11">
        <f>100*SUM(R46:R52)/AB10</f>
        <v>100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14</v>
      </c>
      <c r="M11" s="9">
        <f t="shared" si="7"/>
        <v>18</v>
      </c>
      <c r="N11" s="5">
        <f t="shared" si="2"/>
        <v>0</v>
      </c>
      <c r="O11" s="11">
        <f t="shared" si="8"/>
        <v>16.30517711171662</v>
      </c>
      <c r="P11" s="5">
        <f t="shared" si="3"/>
        <v>4.35967302452316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53.84615384615385</v>
      </c>
      <c r="W11"/>
      <c r="Y11" s="8" t="s">
        <v>49</v>
      </c>
      <c r="Z11" s="11">
        <f>SUM(N53:N59)</f>
        <v>39.74386920980926</v>
      </c>
      <c r="AA11" s="5">
        <f t="shared" si="6"/>
        <v>10.626702997275206</v>
      </c>
      <c r="AB11" s="11">
        <f>SUM(Q53:Q59)+SUM(R53:R59)</f>
        <v>80</v>
      </c>
      <c r="AC11" s="11">
        <f>100*SUM(R53:R59)/AB11</f>
        <v>98.75</v>
      </c>
    </row>
    <row r="12" spans="1:29" ht="15">
      <c r="A12" s="17">
        <v>32755</v>
      </c>
      <c r="B12"/>
      <c r="C12"/>
      <c r="D12">
        <v>4</v>
      </c>
      <c r="E12">
        <v>7</v>
      </c>
      <c r="F12"/>
      <c r="G12"/>
      <c r="H12">
        <v>5</v>
      </c>
      <c r="I12">
        <v>6</v>
      </c>
      <c r="J12" s="9">
        <f t="shared" si="0"/>
        <v>11</v>
      </c>
      <c r="K12" s="9">
        <f t="shared" si="1"/>
        <v>11</v>
      </c>
      <c r="L12" s="9">
        <f t="shared" si="7"/>
        <v>25</v>
      </c>
      <c r="M12" s="9">
        <f t="shared" si="7"/>
        <v>29</v>
      </c>
      <c r="N12" s="5">
        <f t="shared" si="2"/>
        <v>11.209809264305177</v>
      </c>
      <c r="O12" s="11">
        <f t="shared" si="8"/>
        <v>27.514986376021795</v>
      </c>
      <c r="P12" s="5">
        <f t="shared" si="3"/>
        <v>7.356948228882833</v>
      </c>
      <c r="Q12" s="9">
        <f t="shared" si="4"/>
        <v>0</v>
      </c>
      <c r="R12" s="9">
        <f t="shared" si="5"/>
        <v>22</v>
      </c>
      <c r="U12" s="8" t="s">
        <v>50</v>
      </c>
      <c r="V12" s="5">
        <f>100*((E103+I103)/(E103+D103+I103+H103))</f>
        <v>51.621621621621614</v>
      </c>
      <c r="W12"/>
      <c r="X12" s="8" t="s">
        <v>51</v>
      </c>
      <c r="Z12" s="11">
        <f>SUM(N60:N66)</f>
        <v>63.1825613079019</v>
      </c>
      <c r="AA12" s="5">
        <f t="shared" si="6"/>
        <v>16.893732970027248</v>
      </c>
      <c r="AB12" s="11">
        <f>SUM(Q60:Q66)+SUM(R60:R66)</f>
        <v>128</v>
      </c>
      <c r="AC12" s="11">
        <f>100*SUM(R60:R66)/AB12</f>
        <v>98.4375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25</v>
      </c>
      <c r="M13" s="9">
        <f t="shared" si="7"/>
        <v>29</v>
      </c>
      <c r="N13" s="5">
        <f t="shared" si="2"/>
        <v>0</v>
      </c>
      <c r="O13" s="11">
        <f t="shared" si="8"/>
        <v>27.514986376021795</v>
      </c>
      <c r="P13" s="5">
        <f t="shared" si="3"/>
        <v>7.356948228882833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19.362397820163487</v>
      </c>
      <c r="AA13" s="5">
        <f t="shared" si="6"/>
        <v>5.177111716621254</v>
      </c>
      <c r="AB13" s="11">
        <f>SUM(Q67:Q73)+SUM(R67:R73)</f>
        <v>38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>
        <v>6</v>
      </c>
      <c r="E14" s="12">
        <v>8</v>
      </c>
      <c r="F14" s="12"/>
      <c r="G14" s="12"/>
      <c r="H14" s="12">
        <v>4</v>
      </c>
      <c r="I14" s="12">
        <v>5</v>
      </c>
      <c r="J14" s="9">
        <f t="shared" si="0"/>
        <v>14</v>
      </c>
      <c r="K14" s="9">
        <f t="shared" si="1"/>
        <v>9</v>
      </c>
      <c r="L14" s="9">
        <f t="shared" si="7"/>
        <v>39</v>
      </c>
      <c r="M14" s="9">
        <f t="shared" si="7"/>
        <v>38</v>
      </c>
      <c r="N14" s="5">
        <f t="shared" si="2"/>
        <v>11.71934604904632</v>
      </c>
      <c r="O14" s="11">
        <f t="shared" si="8"/>
        <v>39.23433242506812</v>
      </c>
      <c r="P14" s="5">
        <f t="shared" si="3"/>
        <v>10.490463215258854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3.566757493188011</v>
      </c>
      <c r="AA14" s="5">
        <f t="shared" si="6"/>
        <v>0.9536784741144415</v>
      </c>
      <c r="AB14" s="11">
        <f>SUM(Q74:Q80)+SUM(R74:R80)</f>
        <v>9</v>
      </c>
      <c r="AC14" s="11">
        <f>100*SUM(R74:R80)/AB14</f>
        <v>88.88888888888889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39</v>
      </c>
      <c r="M15" s="9">
        <f t="shared" si="7"/>
        <v>38</v>
      </c>
      <c r="N15" s="5">
        <f t="shared" si="2"/>
        <v>0</v>
      </c>
      <c r="O15" s="11">
        <f t="shared" si="8"/>
        <v>39.23433242506812</v>
      </c>
      <c r="P15" s="5">
        <f t="shared" si="3"/>
        <v>10.490463215258854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4.5858310626703</v>
      </c>
      <c r="AA15" s="5">
        <f t="shared" si="6"/>
        <v>1.226158038147139</v>
      </c>
      <c r="AB15" s="11">
        <f>SUM(Q81:Q87)+SUM(R81:R87)</f>
        <v>9</v>
      </c>
      <c r="AC15" s="11">
        <f>100*SUM(R81:R87)/AB15</f>
        <v>100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39</v>
      </c>
      <c r="M16" s="9">
        <f t="shared" si="7"/>
        <v>38</v>
      </c>
      <c r="N16" s="5">
        <f t="shared" si="2"/>
        <v>0</v>
      </c>
      <c r="O16" s="11">
        <f t="shared" si="8"/>
        <v>39.23433242506812</v>
      </c>
      <c r="P16" s="5">
        <f t="shared" si="3"/>
        <v>10.490463215258854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4.076294277929155</v>
      </c>
      <c r="AA16" s="5">
        <f t="shared" si="6"/>
        <v>1.0899182561307903</v>
      </c>
      <c r="AB16" s="11">
        <f>SUM(Q88:Q94)+SUM(R88:R94)</f>
        <v>8</v>
      </c>
      <c r="AC16" s="11">
        <f>100*SUM(R88:R94)/AB16</f>
        <v>100</v>
      </c>
    </row>
    <row r="17" spans="1:29" ht="15">
      <c r="A17" s="17">
        <v>32760</v>
      </c>
      <c r="B17" s="12"/>
      <c r="C17">
        <v>1</v>
      </c>
      <c r="D17" s="12">
        <v>7</v>
      </c>
      <c r="E17" s="12">
        <v>5</v>
      </c>
      <c r="F17" s="12"/>
      <c r="G17"/>
      <c r="H17" s="12">
        <v>3</v>
      </c>
      <c r="I17" s="12">
        <v>3</v>
      </c>
      <c r="J17" s="9">
        <f t="shared" si="0"/>
        <v>11</v>
      </c>
      <c r="K17" s="9">
        <f t="shared" si="1"/>
        <v>6</v>
      </c>
      <c r="L17" s="9">
        <f t="shared" si="7"/>
        <v>50</v>
      </c>
      <c r="M17" s="9">
        <f t="shared" si="7"/>
        <v>44</v>
      </c>
      <c r="N17" s="5">
        <f t="shared" si="2"/>
        <v>8.662125340599454</v>
      </c>
      <c r="O17" s="11">
        <f t="shared" si="8"/>
        <v>47.89645776566757</v>
      </c>
      <c r="P17" s="5">
        <f t="shared" si="3"/>
        <v>12.806539509536783</v>
      </c>
      <c r="Q17" s="9">
        <f t="shared" si="4"/>
        <v>1</v>
      </c>
      <c r="R17" s="9">
        <f t="shared" si="5"/>
        <v>18</v>
      </c>
      <c r="T17" s="8"/>
      <c r="X17"/>
      <c r="Y17" s="8" t="s">
        <v>56</v>
      </c>
      <c r="Z17" s="11">
        <f>SUM(N95:N101)</f>
        <v>1.5286103542234333</v>
      </c>
      <c r="AA17" s="5">
        <f t="shared" si="6"/>
        <v>0.40871934604904636</v>
      </c>
      <c r="AB17" s="11">
        <f>SUM(Q95:Q101)+SUM(R95:R101)</f>
        <v>3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50</v>
      </c>
      <c r="M18" s="9">
        <f t="shared" si="7"/>
        <v>44</v>
      </c>
      <c r="N18" s="5">
        <f t="shared" si="2"/>
        <v>0</v>
      </c>
      <c r="O18" s="11">
        <f t="shared" si="8"/>
        <v>47.89645776566757</v>
      </c>
      <c r="P18" s="5">
        <f t="shared" si="3"/>
        <v>12.806539509536783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373.99999999999994</v>
      </c>
      <c r="AA18" s="9">
        <f>SUM(AA4:AA17)</f>
        <v>99.99999999999999</v>
      </c>
    </row>
    <row r="19" spans="1:29" ht="15">
      <c r="A19" s="17">
        <v>32762</v>
      </c>
      <c r="B19"/>
      <c r="C19"/>
      <c r="D19">
        <v>2</v>
      </c>
      <c r="E19">
        <v>2</v>
      </c>
      <c r="F19"/>
      <c r="G19"/>
      <c r="H19">
        <v>2</v>
      </c>
      <c r="I19">
        <v>8</v>
      </c>
      <c r="J19" s="9">
        <f t="shared" si="0"/>
        <v>4</v>
      </c>
      <c r="K19" s="9">
        <f t="shared" si="1"/>
        <v>10</v>
      </c>
      <c r="L19" s="9">
        <f t="shared" si="7"/>
        <v>54</v>
      </c>
      <c r="M19" s="9">
        <f t="shared" si="7"/>
        <v>54</v>
      </c>
      <c r="N19" s="5">
        <f t="shared" si="2"/>
        <v>7.133514986376022</v>
      </c>
      <c r="O19" s="11">
        <f t="shared" si="8"/>
        <v>55.02997275204359</v>
      </c>
      <c r="P19" s="5">
        <f t="shared" si="3"/>
        <v>14.713896457765665</v>
      </c>
      <c r="Q19" s="9">
        <f t="shared" si="4"/>
        <v>0</v>
      </c>
      <c r="R19" s="9">
        <f t="shared" si="5"/>
        <v>14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54</v>
      </c>
      <c r="M20" s="9">
        <f t="shared" si="7"/>
        <v>54</v>
      </c>
      <c r="N20" s="5">
        <f t="shared" si="2"/>
        <v>0</v>
      </c>
      <c r="O20" s="11">
        <f t="shared" si="8"/>
        <v>55.02997275204359</v>
      </c>
      <c r="P20" s="5">
        <f t="shared" si="3"/>
        <v>14.713896457765665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B21"/>
      <c r="C21"/>
      <c r="D21">
        <v>4</v>
      </c>
      <c r="E21">
        <v>2</v>
      </c>
      <c r="F21"/>
      <c r="G21"/>
      <c r="H21">
        <v>1</v>
      </c>
      <c r="I21">
        <v>6</v>
      </c>
      <c r="J21" s="9">
        <f t="shared" si="0"/>
        <v>6</v>
      </c>
      <c r="K21" s="9">
        <f t="shared" si="1"/>
        <v>7</v>
      </c>
      <c r="L21" s="9">
        <f t="shared" si="7"/>
        <v>60</v>
      </c>
      <c r="M21" s="9">
        <f t="shared" si="7"/>
        <v>61</v>
      </c>
      <c r="N21" s="5">
        <f t="shared" si="2"/>
        <v>6.623978201634877</v>
      </c>
      <c r="O21" s="11">
        <f t="shared" si="8"/>
        <v>61.65395095367847</v>
      </c>
      <c r="P21" s="5">
        <f t="shared" si="3"/>
        <v>16.485013623978197</v>
      </c>
      <c r="Q21" s="9">
        <f t="shared" si="4"/>
        <v>0</v>
      </c>
      <c r="R21" s="9">
        <f t="shared" si="5"/>
        <v>13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60</v>
      </c>
      <c r="M22" s="9">
        <f t="shared" si="7"/>
        <v>61</v>
      </c>
      <c r="N22" s="5">
        <f t="shared" si="2"/>
        <v>0</v>
      </c>
      <c r="O22" s="11">
        <f t="shared" si="8"/>
        <v>61.65395095367847</v>
      </c>
      <c r="P22" s="5">
        <f t="shared" si="3"/>
        <v>16.485013623978197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>
        <v>2</v>
      </c>
      <c r="E23" s="12">
        <v>7</v>
      </c>
      <c r="F23"/>
      <c r="G23" s="12"/>
      <c r="H23" s="12"/>
      <c r="I23" s="12">
        <v>12</v>
      </c>
      <c r="J23" s="9">
        <f t="shared" si="0"/>
        <v>9</v>
      </c>
      <c r="K23" s="9">
        <f t="shared" si="1"/>
        <v>12</v>
      </c>
      <c r="L23" s="9">
        <f t="shared" si="7"/>
        <v>69</v>
      </c>
      <c r="M23" s="9">
        <f t="shared" si="7"/>
        <v>73</v>
      </c>
      <c r="N23" s="5">
        <f t="shared" si="2"/>
        <v>10.700272479564033</v>
      </c>
      <c r="O23" s="11">
        <f t="shared" si="8"/>
        <v>72.3542234332425</v>
      </c>
      <c r="P23" s="5">
        <f t="shared" si="3"/>
        <v>19.34604904632152</v>
      </c>
      <c r="Q23" s="9">
        <f t="shared" si="4"/>
        <v>0</v>
      </c>
      <c r="R23" s="9">
        <f t="shared" si="5"/>
        <v>21</v>
      </c>
      <c r="T23" s="8"/>
      <c r="X23"/>
      <c r="Y23"/>
    </row>
    <row r="24" spans="1:25" ht="15">
      <c r="A24" s="17">
        <v>32767</v>
      </c>
      <c r="B24" s="12"/>
      <c r="C24"/>
      <c r="D24" s="12">
        <v>7</v>
      </c>
      <c r="E24" s="12">
        <v>11</v>
      </c>
      <c r="F24" s="12"/>
      <c r="G24"/>
      <c r="H24" s="12">
        <v>7</v>
      </c>
      <c r="I24" s="12">
        <v>4</v>
      </c>
      <c r="J24" s="9">
        <f t="shared" si="0"/>
        <v>18</v>
      </c>
      <c r="K24" s="9">
        <f t="shared" si="1"/>
        <v>11</v>
      </c>
      <c r="L24" s="9">
        <f t="shared" si="7"/>
        <v>87</v>
      </c>
      <c r="M24" s="9">
        <f t="shared" si="7"/>
        <v>84</v>
      </c>
      <c r="N24" s="5">
        <f t="shared" si="2"/>
        <v>14.776566757493187</v>
      </c>
      <c r="O24" s="11">
        <f t="shared" si="8"/>
        <v>87.13079019073568</v>
      </c>
      <c r="P24" s="5">
        <f t="shared" si="3"/>
        <v>23.297002724795632</v>
      </c>
      <c r="Q24" s="9">
        <f t="shared" si="4"/>
        <v>0</v>
      </c>
      <c r="R24" s="9">
        <f t="shared" si="5"/>
        <v>29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87</v>
      </c>
      <c r="M25" s="9">
        <f t="shared" si="9"/>
        <v>84</v>
      </c>
      <c r="N25" s="5">
        <f t="shared" si="2"/>
        <v>0</v>
      </c>
      <c r="O25" s="11">
        <f t="shared" si="8"/>
        <v>87.13079019073568</v>
      </c>
      <c r="P25" s="5">
        <f t="shared" si="3"/>
        <v>23.297002724795632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>
        <v>9</v>
      </c>
      <c r="E26" s="12">
        <v>13</v>
      </c>
      <c r="F26"/>
      <c r="G26" s="12"/>
      <c r="H26" s="12">
        <v>4</v>
      </c>
      <c r="I26" s="12">
        <v>6</v>
      </c>
      <c r="J26" s="9">
        <f t="shared" si="0"/>
        <v>22</v>
      </c>
      <c r="K26" s="9">
        <f t="shared" si="1"/>
        <v>10</v>
      </c>
      <c r="L26" s="9">
        <f t="shared" si="9"/>
        <v>109</v>
      </c>
      <c r="M26" s="9">
        <f t="shared" si="9"/>
        <v>94</v>
      </c>
      <c r="N26" s="5">
        <f t="shared" si="2"/>
        <v>16.30517711171662</v>
      </c>
      <c r="O26" s="11">
        <f t="shared" si="8"/>
        <v>103.4359673024523</v>
      </c>
      <c r="P26" s="5">
        <f t="shared" si="3"/>
        <v>27.656675749318794</v>
      </c>
      <c r="Q26" s="9">
        <f t="shared" si="4"/>
        <v>0</v>
      </c>
      <c r="R26" s="9">
        <f t="shared" si="5"/>
        <v>32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109</v>
      </c>
      <c r="M27" s="9">
        <f t="shared" si="9"/>
        <v>94</v>
      </c>
      <c r="N27" s="5">
        <f t="shared" si="2"/>
        <v>0</v>
      </c>
      <c r="O27" s="11">
        <f t="shared" si="8"/>
        <v>103.4359673024523</v>
      </c>
      <c r="P27" s="5">
        <f t="shared" si="3"/>
        <v>27.656675749318794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>
        <v>10</v>
      </c>
      <c r="E28">
        <v>11</v>
      </c>
      <c r="F28">
        <v>1</v>
      </c>
      <c r="G28"/>
      <c r="H28">
        <v>11</v>
      </c>
      <c r="I28">
        <v>19</v>
      </c>
      <c r="J28" s="9">
        <f t="shared" si="0"/>
        <v>21</v>
      </c>
      <c r="K28" s="9">
        <f t="shared" si="1"/>
        <v>29</v>
      </c>
      <c r="L28" s="9">
        <f t="shared" si="9"/>
        <v>130</v>
      </c>
      <c r="M28" s="9">
        <f t="shared" si="9"/>
        <v>123</v>
      </c>
      <c r="N28" s="5">
        <f t="shared" si="2"/>
        <v>25.47683923705722</v>
      </c>
      <c r="O28" s="11">
        <f t="shared" si="8"/>
        <v>128.91280653950952</v>
      </c>
      <c r="P28" s="5">
        <f t="shared" si="3"/>
        <v>34.46866485013623</v>
      </c>
      <c r="Q28" s="9">
        <f t="shared" si="4"/>
        <v>1</v>
      </c>
      <c r="R28" s="9">
        <f t="shared" si="5"/>
        <v>51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130</v>
      </c>
      <c r="M29" s="9">
        <f t="shared" si="9"/>
        <v>123</v>
      </c>
      <c r="N29" s="5">
        <f t="shared" si="2"/>
        <v>0</v>
      </c>
      <c r="O29" s="11">
        <f t="shared" si="8"/>
        <v>128.91280653950952</v>
      </c>
      <c r="P29" s="5">
        <f t="shared" si="3"/>
        <v>34.46866485013623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15</v>
      </c>
      <c r="E30" s="12">
        <v>15</v>
      </c>
      <c r="F30"/>
      <c r="G30"/>
      <c r="H30" s="12">
        <v>12</v>
      </c>
      <c r="I30" s="12">
        <v>12</v>
      </c>
      <c r="J30" s="9">
        <f t="shared" si="0"/>
        <v>30</v>
      </c>
      <c r="K30" s="9">
        <f t="shared" si="1"/>
        <v>24</v>
      </c>
      <c r="L30" s="9">
        <f t="shared" si="9"/>
        <v>160</v>
      </c>
      <c r="M30" s="9">
        <f t="shared" si="9"/>
        <v>147</v>
      </c>
      <c r="N30" s="5">
        <f t="shared" si="2"/>
        <v>27.514986376021795</v>
      </c>
      <c r="O30" s="11">
        <f t="shared" si="8"/>
        <v>156.4277929155313</v>
      </c>
      <c r="P30" s="5">
        <f t="shared" si="3"/>
        <v>41.825613079019064</v>
      </c>
      <c r="Q30" s="9">
        <f t="shared" si="4"/>
        <v>0</v>
      </c>
      <c r="R30" s="9">
        <f t="shared" si="5"/>
        <v>54</v>
      </c>
      <c r="T30" s="8"/>
    </row>
    <row r="31" spans="1:20" ht="15">
      <c r="A31" s="17">
        <v>32774</v>
      </c>
      <c r="B31"/>
      <c r="C31" s="12"/>
      <c r="D31" s="12">
        <v>4</v>
      </c>
      <c r="E31" s="12">
        <v>4</v>
      </c>
      <c r="F31"/>
      <c r="G31" s="12"/>
      <c r="H31" s="12">
        <v>5</v>
      </c>
      <c r="I31" s="12">
        <v>6</v>
      </c>
      <c r="J31" s="9">
        <f t="shared" si="0"/>
        <v>8</v>
      </c>
      <c r="K31" s="9">
        <f t="shared" si="1"/>
        <v>11</v>
      </c>
      <c r="L31" s="9">
        <f t="shared" si="9"/>
        <v>168</v>
      </c>
      <c r="M31" s="9">
        <f t="shared" si="9"/>
        <v>158</v>
      </c>
      <c r="N31" s="5">
        <f t="shared" si="2"/>
        <v>9.681198910081743</v>
      </c>
      <c r="O31" s="11">
        <f t="shared" si="8"/>
        <v>166.10899182561306</v>
      </c>
      <c r="P31" s="5">
        <f t="shared" si="3"/>
        <v>44.414168937329684</v>
      </c>
      <c r="Q31" s="9">
        <f t="shared" si="4"/>
        <v>0</v>
      </c>
      <c r="R31" s="9">
        <f t="shared" si="5"/>
        <v>19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168</v>
      </c>
      <c r="M32" s="9">
        <f t="shared" si="9"/>
        <v>158</v>
      </c>
      <c r="N32" s="5">
        <f t="shared" si="2"/>
        <v>0</v>
      </c>
      <c r="O32" s="11">
        <f t="shared" si="8"/>
        <v>166.10899182561306</v>
      </c>
      <c r="P32" s="5">
        <f t="shared" si="3"/>
        <v>44.414168937329684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>
        <v>1</v>
      </c>
      <c r="I33">
        <v>1</v>
      </c>
      <c r="J33" s="9">
        <f t="shared" si="0"/>
        <v>0</v>
      </c>
      <c r="K33" s="9">
        <f t="shared" si="1"/>
        <v>2</v>
      </c>
      <c r="L33" s="9">
        <f t="shared" si="9"/>
        <v>168</v>
      </c>
      <c r="M33" s="9">
        <f t="shared" si="9"/>
        <v>160</v>
      </c>
      <c r="N33" s="5">
        <f t="shared" si="2"/>
        <v>1.0190735694822888</v>
      </c>
      <c r="O33" s="11">
        <f t="shared" si="8"/>
        <v>167.12806539509535</v>
      </c>
      <c r="P33" s="5">
        <f t="shared" si="3"/>
        <v>44.68664850136239</v>
      </c>
      <c r="Q33" s="9">
        <f t="shared" si="4"/>
        <v>0</v>
      </c>
      <c r="R33" s="9">
        <f t="shared" si="5"/>
        <v>2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168</v>
      </c>
      <c r="M34" s="9">
        <f t="shared" si="9"/>
        <v>160</v>
      </c>
      <c r="N34" s="5">
        <f t="shared" si="2"/>
        <v>0</v>
      </c>
      <c r="O34" s="11">
        <f t="shared" si="8"/>
        <v>167.12806539509535</v>
      </c>
      <c r="P34" s="5">
        <f t="shared" si="3"/>
        <v>44.68664850136239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>
        <v>6</v>
      </c>
      <c r="E35">
        <v>7</v>
      </c>
      <c r="F35"/>
      <c r="G35"/>
      <c r="H35">
        <v>9</v>
      </c>
      <c r="I35">
        <v>5</v>
      </c>
      <c r="J35" s="9">
        <f t="shared" si="0"/>
        <v>13</v>
      </c>
      <c r="K35" s="9">
        <f t="shared" si="1"/>
        <v>14</v>
      </c>
      <c r="L35" s="9">
        <f t="shared" si="9"/>
        <v>181</v>
      </c>
      <c r="M35" s="9">
        <f t="shared" si="9"/>
        <v>174</v>
      </c>
      <c r="N35" s="5">
        <f t="shared" si="2"/>
        <v>13.757493188010898</v>
      </c>
      <c r="O35" s="11">
        <f t="shared" si="8"/>
        <v>180.88555858310625</v>
      </c>
      <c r="P35" s="5">
        <f t="shared" si="3"/>
        <v>48.365122615803806</v>
      </c>
      <c r="Q35" s="9">
        <f t="shared" si="4"/>
        <v>0</v>
      </c>
      <c r="R35" s="9">
        <f t="shared" si="5"/>
        <v>27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181</v>
      </c>
      <c r="M36" s="9">
        <f t="shared" si="9"/>
        <v>174</v>
      </c>
      <c r="N36" s="5">
        <f aca="true" t="shared" si="12" ref="N36:N67">(+J36+K36)*($J$103/($J$103+$K$103))</f>
        <v>0</v>
      </c>
      <c r="O36" s="11">
        <f t="shared" si="8"/>
        <v>180.88555858310625</v>
      </c>
      <c r="P36" s="5">
        <f aca="true" t="shared" si="13" ref="P36:P67">O36*100/$N$103</f>
        <v>48.365122615803806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181</v>
      </c>
      <c r="M37" s="9">
        <f t="shared" si="9"/>
        <v>174</v>
      </c>
      <c r="N37" s="5">
        <f t="shared" si="12"/>
        <v>0</v>
      </c>
      <c r="O37" s="11">
        <f aca="true" t="shared" si="16" ref="O37:O68">O36+N37</f>
        <v>180.88555858310625</v>
      </c>
      <c r="P37" s="5">
        <f t="shared" si="13"/>
        <v>48.365122615803806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2</v>
      </c>
      <c r="E38" s="12">
        <v>2</v>
      </c>
      <c r="F38"/>
      <c r="G38"/>
      <c r="H38" s="12">
        <v>2</v>
      </c>
      <c r="I38" s="12">
        <v>1</v>
      </c>
      <c r="J38" s="9">
        <f t="shared" si="10"/>
        <v>4</v>
      </c>
      <c r="K38" s="9">
        <f t="shared" si="11"/>
        <v>3</v>
      </c>
      <c r="L38" s="9">
        <f t="shared" si="9"/>
        <v>185</v>
      </c>
      <c r="M38" s="9">
        <f t="shared" si="9"/>
        <v>177</v>
      </c>
      <c r="N38" s="5">
        <f t="shared" si="12"/>
        <v>3.566757493188011</v>
      </c>
      <c r="O38" s="11">
        <f t="shared" si="16"/>
        <v>184.45231607629427</v>
      </c>
      <c r="P38" s="5">
        <f t="shared" si="13"/>
        <v>49.318801089918246</v>
      </c>
      <c r="Q38" s="9">
        <f t="shared" si="14"/>
        <v>0</v>
      </c>
      <c r="R38" s="9">
        <f t="shared" si="15"/>
        <v>7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185</v>
      </c>
      <c r="M39" s="9">
        <f t="shared" si="9"/>
        <v>177</v>
      </c>
      <c r="N39" s="5">
        <f t="shared" si="12"/>
        <v>0</v>
      </c>
      <c r="O39" s="11">
        <f t="shared" si="16"/>
        <v>184.45231607629427</v>
      </c>
      <c r="P39" s="5">
        <f t="shared" si="13"/>
        <v>49.318801089918246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185</v>
      </c>
      <c r="M40" s="9">
        <f t="shared" si="9"/>
        <v>177</v>
      </c>
      <c r="N40" s="5">
        <f t="shared" si="12"/>
        <v>0</v>
      </c>
      <c r="O40" s="11">
        <f t="shared" si="16"/>
        <v>184.45231607629427</v>
      </c>
      <c r="P40" s="5">
        <f t="shared" si="13"/>
        <v>49.318801089918246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>
        <v>1</v>
      </c>
      <c r="F41"/>
      <c r="G41"/>
      <c r="H41"/>
      <c r="I41">
        <v>1</v>
      </c>
      <c r="J41" s="9">
        <f t="shared" si="10"/>
        <v>1</v>
      </c>
      <c r="K41" s="9">
        <f t="shared" si="11"/>
        <v>1</v>
      </c>
      <c r="L41" s="9">
        <f t="shared" si="9"/>
        <v>186</v>
      </c>
      <c r="M41" s="9">
        <f t="shared" si="9"/>
        <v>178</v>
      </c>
      <c r="N41" s="5">
        <f t="shared" si="12"/>
        <v>1.0190735694822888</v>
      </c>
      <c r="O41" s="11">
        <f t="shared" si="16"/>
        <v>185.47138964577655</v>
      </c>
      <c r="P41" s="5">
        <f t="shared" si="13"/>
        <v>49.59128065395094</v>
      </c>
      <c r="Q41" s="9">
        <f t="shared" si="14"/>
        <v>0</v>
      </c>
      <c r="R41" s="9">
        <f t="shared" si="15"/>
        <v>2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186</v>
      </c>
      <c r="M42" s="9">
        <f t="shared" si="9"/>
        <v>178</v>
      </c>
      <c r="N42" s="5">
        <f t="shared" si="12"/>
        <v>0</v>
      </c>
      <c r="O42" s="11">
        <f t="shared" si="16"/>
        <v>185.47138964577655</v>
      </c>
      <c r="P42" s="5">
        <f t="shared" si="13"/>
        <v>49.59128065395094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>
        <v>1</v>
      </c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9"/>
        <v>187</v>
      </c>
      <c r="M43" s="9">
        <f t="shared" si="9"/>
        <v>178</v>
      </c>
      <c r="N43" s="5">
        <f t="shared" si="12"/>
        <v>0.5095367847411444</v>
      </c>
      <c r="O43" s="11">
        <f t="shared" si="16"/>
        <v>185.9809264305177</v>
      </c>
      <c r="P43" s="5">
        <f t="shared" si="13"/>
        <v>49.7275204359673</v>
      </c>
      <c r="Q43" s="9">
        <f t="shared" si="14"/>
        <v>0</v>
      </c>
      <c r="R43" s="9">
        <f t="shared" si="15"/>
        <v>1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187</v>
      </c>
      <c r="M44" s="9">
        <f t="shared" si="9"/>
        <v>178</v>
      </c>
      <c r="N44" s="5">
        <f t="shared" si="12"/>
        <v>0</v>
      </c>
      <c r="O44" s="11">
        <f t="shared" si="16"/>
        <v>185.9809264305177</v>
      </c>
      <c r="P44" s="5">
        <f t="shared" si="13"/>
        <v>49.7275204359673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>
        <v>1</v>
      </c>
      <c r="I45" s="12"/>
      <c r="J45" s="9">
        <f t="shared" si="10"/>
        <v>0</v>
      </c>
      <c r="K45" s="9">
        <f t="shared" si="11"/>
        <v>1</v>
      </c>
      <c r="L45" s="9">
        <f aca="true" t="shared" si="17" ref="L45:M64">L44+J45</f>
        <v>187</v>
      </c>
      <c r="M45" s="9">
        <f t="shared" si="17"/>
        <v>179</v>
      </c>
      <c r="N45" s="5">
        <f t="shared" si="12"/>
        <v>0.5095367847411444</v>
      </c>
      <c r="O45" s="11">
        <f t="shared" si="16"/>
        <v>186.49046321525887</v>
      </c>
      <c r="P45" s="5">
        <f t="shared" si="13"/>
        <v>49.863760217983646</v>
      </c>
      <c r="Q45" s="9">
        <f t="shared" si="14"/>
        <v>0</v>
      </c>
      <c r="R45" s="9">
        <f t="shared" si="15"/>
        <v>1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187</v>
      </c>
      <c r="M46" s="9">
        <f t="shared" si="17"/>
        <v>179</v>
      </c>
      <c r="N46" s="5">
        <f t="shared" si="12"/>
        <v>0</v>
      </c>
      <c r="O46" s="11">
        <f t="shared" si="16"/>
        <v>186.49046321525887</v>
      </c>
      <c r="P46" s="5">
        <f t="shared" si="13"/>
        <v>49.863760217983646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>
        <v>6</v>
      </c>
      <c r="E47">
        <v>2</v>
      </c>
      <c r="F47"/>
      <c r="G47"/>
      <c r="H47">
        <v>2</v>
      </c>
      <c r="I47">
        <v>4</v>
      </c>
      <c r="J47" s="9">
        <f t="shared" si="10"/>
        <v>8</v>
      </c>
      <c r="K47" s="9">
        <f t="shared" si="11"/>
        <v>6</v>
      </c>
      <c r="L47" s="9">
        <f t="shared" si="17"/>
        <v>195</v>
      </c>
      <c r="M47" s="9">
        <f t="shared" si="17"/>
        <v>185</v>
      </c>
      <c r="N47" s="5">
        <f t="shared" si="12"/>
        <v>7.133514986376022</v>
      </c>
      <c r="O47" s="11">
        <f t="shared" si="16"/>
        <v>193.62397820163488</v>
      </c>
      <c r="P47" s="5">
        <f t="shared" si="13"/>
        <v>51.77111716621253</v>
      </c>
      <c r="Q47" s="9">
        <f t="shared" si="14"/>
        <v>0</v>
      </c>
      <c r="R47" s="9">
        <f t="shared" si="15"/>
        <v>14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195</v>
      </c>
      <c r="M48" s="9">
        <f t="shared" si="17"/>
        <v>185</v>
      </c>
      <c r="N48" s="5">
        <f t="shared" si="12"/>
        <v>0</v>
      </c>
      <c r="O48" s="11">
        <f t="shared" si="16"/>
        <v>193.62397820163488</v>
      </c>
      <c r="P48" s="5">
        <f t="shared" si="13"/>
        <v>51.77111716621253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>
        <v>3</v>
      </c>
      <c r="E49" s="12"/>
      <c r="F49"/>
      <c r="G49"/>
      <c r="H49" s="12">
        <v>4</v>
      </c>
      <c r="I49" s="12">
        <v>8</v>
      </c>
      <c r="J49" s="9">
        <f t="shared" si="10"/>
        <v>3</v>
      </c>
      <c r="K49" s="9">
        <f t="shared" si="11"/>
        <v>12</v>
      </c>
      <c r="L49" s="9">
        <f t="shared" si="17"/>
        <v>198</v>
      </c>
      <c r="M49" s="9">
        <f t="shared" si="17"/>
        <v>197</v>
      </c>
      <c r="N49" s="5">
        <f t="shared" si="12"/>
        <v>7.6430517711171655</v>
      </c>
      <c r="O49" s="11">
        <f t="shared" si="16"/>
        <v>201.26702997275206</v>
      </c>
      <c r="P49" s="5">
        <f t="shared" si="13"/>
        <v>53.81471389645776</v>
      </c>
      <c r="Q49" s="9">
        <f t="shared" si="14"/>
        <v>0</v>
      </c>
      <c r="R49" s="9">
        <f t="shared" si="15"/>
        <v>15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198</v>
      </c>
      <c r="M50" s="9">
        <f t="shared" si="17"/>
        <v>197</v>
      </c>
      <c r="N50" s="5">
        <f t="shared" si="12"/>
        <v>0</v>
      </c>
      <c r="O50" s="11">
        <f t="shared" si="16"/>
        <v>201.26702997275206</v>
      </c>
      <c r="P50" s="5">
        <f t="shared" si="13"/>
        <v>53.81471389645776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>
        <v>6</v>
      </c>
      <c r="E51">
        <v>14</v>
      </c>
      <c r="F51"/>
      <c r="G51"/>
      <c r="H51">
        <v>14</v>
      </c>
      <c r="I51">
        <v>11</v>
      </c>
      <c r="J51" s="9">
        <f t="shared" si="10"/>
        <v>20</v>
      </c>
      <c r="K51" s="9">
        <f t="shared" si="11"/>
        <v>25</v>
      </c>
      <c r="L51" s="9">
        <f t="shared" si="17"/>
        <v>218</v>
      </c>
      <c r="M51" s="9">
        <f t="shared" si="17"/>
        <v>222</v>
      </c>
      <c r="N51" s="5">
        <f t="shared" si="12"/>
        <v>22.929155313351497</v>
      </c>
      <c r="O51" s="11">
        <f t="shared" si="16"/>
        <v>224.19618528610354</v>
      </c>
      <c r="P51" s="5">
        <f t="shared" si="13"/>
        <v>59.94550408719345</v>
      </c>
      <c r="Q51" s="9">
        <f t="shared" si="14"/>
        <v>0</v>
      </c>
      <c r="R51" s="9">
        <f t="shared" si="15"/>
        <v>45</v>
      </c>
    </row>
    <row r="52" spans="1:18" ht="15">
      <c r="A52" s="17">
        <v>32795</v>
      </c>
      <c r="B52" s="12"/>
      <c r="C52"/>
      <c r="D52" s="12">
        <v>6</v>
      </c>
      <c r="E52" s="12">
        <v>7</v>
      </c>
      <c r="F52" s="12"/>
      <c r="G52"/>
      <c r="H52" s="12">
        <v>7</v>
      </c>
      <c r="I52" s="12">
        <v>7</v>
      </c>
      <c r="J52" s="9">
        <f t="shared" si="10"/>
        <v>13</v>
      </c>
      <c r="K52" s="9">
        <f t="shared" si="11"/>
        <v>14</v>
      </c>
      <c r="L52" s="9">
        <f t="shared" si="17"/>
        <v>231</v>
      </c>
      <c r="M52" s="9">
        <f t="shared" si="17"/>
        <v>236</v>
      </c>
      <c r="N52" s="5">
        <f t="shared" si="12"/>
        <v>13.757493188010898</v>
      </c>
      <c r="O52" s="11">
        <f t="shared" si="16"/>
        <v>237.95367847411444</v>
      </c>
      <c r="P52" s="5">
        <f t="shared" si="13"/>
        <v>63.62397820163486</v>
      </c>
      <c r="Q52" s="9">
        <f t="shared" si="14"/>
        <v>0</v>
      </c>
      <c r="R52" s="9">
        <f t="shared" si="15"/>
        <v>27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231</v>
      </c>
      <c r="M53" s="9">
        <f t="shared" si="17"/>
        <v>236</v>
      </c>
      <c r="N53" s="5">
        <f t="shared" si="12"/>
        <v>0</v>
      </c>
      <c r="O53" s="11">
        <f t="shared" si="16"/>
        <v>237.95367847411444</v>
      </c>
      <c r="P53" s="5">
        <f t="shared" si="13"/>
        <v>63.62397820163486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>
        <v>7</v>
      </c>
      <c r="E54" s="12">
        <v>6</v>
      </c>
      <c r="F54">
        <v>1</v>
      </c>
      <c r="G54"/>
      <c r="H54" s="12">
        <v>4</v>
      </c>
      <c r="I54" s="12">
        <v>5</v>
      </c>
      <c r="J54" s="9">
        <f t="shared" si="10"/>
        <v>13</v>
      </c>
      <c r="K54" s="9">
        <f t="shared" si="11"/>
        <v>8</v>
      </c>
      <c r="L54" s="9">
        <f t="shared" si="17"/>
        <v>244</v>
      </c>
      <c r="M54" s="9">
        <f t="shared" si="17"/>
        <v>244</v>
      </c>
      <c r="N54" s="5">
        <f t="shared" si="12"/>
        <v>10.700272479564033</v>
      </c>
      <c r="O54" s="11">
        <f t="shared" si="16"/>
        <v>248.65395095367847</v>
      </c>
      <c r="P54" s="5">
        <f t="shared" si="13"/>
        <v>66.48501362397819</v>
      </c>
      <c r="Q54" s="9">
        <f t="shared" si="14"/>
        <v>1</v>
      </c>
      <c r="R54" s="9">
        <f t="shared" si="15"/>
        <v>22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244</v>
      </c>
      <c r="M55" s="9">
        <f t="shared" si="17"/>
        <v>244</v>
      </c>
      <c r="N55" s="5">
        <f t="shared" si="12"/>
        <v>0</v>
      </c>
      <c r="O55" s="11">
        <f t="shared" si="16"/>
        <v>248.65395095367847</v>
      </c>
      <c r="P55" s="5">
        <f t="shared" si="13"/>
        <v>66.48501362397819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>
        <v>2</v>
      </c>
      <c r="E56">
        <v>4</v>
      </c>
      <c r="F56"/>
      <c r="G56"/>
      <c r="H56">
        <v>3</v>
      </c>
      <c r="I56">
        <v>5</v>
      </c>
      <c r="J56" s="9">
        <f t="shared" si="10"/>
        <v>6</v>
      </c>
      <c r="K56" s="9">
        <f t="shared" si="11"/>
        <v>8</v>
      </c>
      <c r="L56" s="9">
        <f t="shared" si="17"/>
        <v>250</v>
      </c>
      <c r="M56" s="9">
        <f t="shared" si="17"/>
        <v>252</v>
      </c>
      <c r="N56" s="5">
        <f t="shared" si="12"/>
        <v>7.133514986376022</v>
      </c>
      <c r="O56" s="11">
        <f t="shared" si="16"/>
        <v>255.7874659400545</v>
      </c>
      <c r="P56" s="5">
        <f t="shared" si="13"/>
        <v>68.39237057220707</v>
      </c>
      <c r="Q56" s="9">
        <f t="shared" si="14"/>
        <v>0</v>
      </c>
      <c r="R56" s="9">
        <f t="shared" si="15"/>
        <v>14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250</v>
      </c>
      <c r="M57" s="9">
        <f t="shared" si="17"/>
        <v>252</v>
      </c>
      <c r="N57" s="5">
        <f t="shared" si="12"/>
        <v>0</v>
      </c>
      <c r="O57" s="11">
        <f t="shared" si="16"/>
        <v>255.7874659400545</v>
      </c>
      <c r="P57" s="5">
        <f t="shared" si="13"/>
        <v>68.39237057220707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 s="12">
        <v>10</v>
      </c>
      <c r="E58" s="12">
        <v>4</v>
      </c>
      <c r="F58"/>
      <c r="G58"/>
      <c r="H58" s="12">
        <v>7</v>
      </c>
      <c r="I58" s="12">
        <v>4</v>
      </c>
      <c r="J58" s="9">
        <f t="shared" si="10"/>
        <v>14</v>
      </c>
      <c r="K58" s="9">
        <f t="shared" si="11"/>
        <v>11</v>
      </c>
      <c r="L58" s="9">
        <f t="shared" si="17"/>
        <v>264</v>
      </c>
      <c r="M58" s="9">
        <f t="shared" si="17"/>
        <v>263</v>
      </c>
      <c r="N58" s="5">
        <f t="shared" si="12"/>
        <v>12.73841961852861</v>
      </c>
      <c r="O58" s="11">
        <f t="shared" si="16"/>
        <v>268.5258855585831</v>
      </c>
      <c r="P58" s="5">
        <f t="shared" si="13"/>
        <v>71.7983651226158</v>
      </c>
      <c r="Q58" s="9">
        <f t="shared" si="14"/>
        <v>0</v>
      </c>
      <c r="R58" s="9">
        <f t="shared" si="15"/>
        <v>25</v>
      </c>
    </row>
    <row r="59" spans="1:18" ht="15">
      <c r="A59" s="17">
        <v>32802</v>
      </c>
      <c r="B59"/>
      <c r="C59"/>
      <c r="D59">
        <v>3</v>
      </c>
      <c r="E59">
        <v>6</v>
      </c>
      <c r="F59"/>
      <c r="G59"/>
      <c r="H59">
        <v>4</v>
      </c>
      <c r="I59">
        <v>5</v>
      </c>
      <c r="J59" s="9">
        <f t="shared" si="10"/>
        <v>9</v>
      </c>
      <c r="K59" s="9">
        <f t="shared" si="11"/>
        <v>9</v>
      </c>
      <c r="L59" s="9">
        <f t="shared" si="17"/>
        <v>273</v>
      </c>
      <c r="M59" s="9">
        <f t="shared" si="17"/>
        <v>272</v>
      </c>
      <c r="N59" s="5">
        <f t="shared" si="12"/>
        <v>9.1716621253406</v>
      </c>
      <c r="O59" s="11">
        <f t="shared" si="16"/>
        <v>277.69754768392374</v>
      </c>
      <c r="P59" s="5">
        <f t="shared" si="13"/>
        <v>74.25068119891007</v>
      </c>
      <c r="Q59" s="9">
        <f t="shared" si="14"/>
        <v>0</v>
      </c>
      <c r="R59" s="9">
        <f t="shared" si="15"/>
        <v>18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273</v>
      </c>
      <c r="M60" s="9">
        <f t="shared" si="17"/>
        <v>272</v>
      </c>
      <c r="N60" s="5">
        <f t="shared" si="12"/>
        <v>0</v>
      </c>
      <c r="O60" s="11">
        <f t="shared" si="16"/>
        <v>277.69754768392374</v>
      </c>
      <c r="P60" s="5">
        <f t="shared" si="13"/>
        <v>74.25068119891007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>
        <v>10</v>
      </c>
      <c r="E61">
        <v>7</v>
      </c>
      <c r="F61"/>
      <c r="G61"/>
      <c r="H61">
        <v>3</v>
      </c>
      <c r="I61">
        <v>6</v>
      </c>
      <c r="J61" s="9">
        <f t="shared" si="10"/>
        <v>17</v>
      </c>
      <c r="K61" s="9">
        <f t="shared" si="11"/>
        <v>9</v>
      </c>
      <c r="L61" s="9">
        <f t="shared" si="17"/>
        <v>290</v>
      </c>
      <c r="M61" s="9">
        <f t="shared" si="17"/>
        <v>281</v>
      </c>
      <c r="N61" s="5">
        <f t="shared" si="12"/>
        <v>13.247956403269754</v>
      </c>
      <c r="O61" s="11">
        <f t="shared" si="16"/>
        <v>290.9455040871935</v>
      </c>
      <c r="P61" s="5">
        <f t="shared" si="13"/>
        <v>77.79291553133515</v>
      </c>
      <c r="Q61" s="9">
        <f t="shared" si="14"/>
        <v>0</v>
      </c>
      <c r="R61" s="9">
        <f t="shared" si="15"/>
        <v>26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290</v>
      </c>
      <c r="M62" s="9">
        <f t="shared" si="17"/>
        <v>281</v>
      </c>
      <c r="N62" s="5">
        <f t="shared" si="12"/>
        <v>0</v>
      </c>
      <c r="O62" s="11">
        <f t="shared" si="16"/>
        <v>290.9455040871935</v>
      </c>
      <c r="P62" s="5">
        <f t="shared" si="13"/>
        <v>77.79291553133515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>
        <v>1</v>
      </c>
      <c r="D63" s="12">
        <v>14</v>
      </c>
      <c r="E63" s="12">
        <v>5</v>
      </c>
      <c r="F63"/>
      <c r="G63" s="12"/>
      <c r="H63" s="12">
        <v>9</v>
      </c>
      <c r="I63" s="12">
        <v>8</v>
      </c>
      <c r="J63" s="9">
        <f t="shared" si="10"/>
        <v>18</v>
      </c>
      <c r="K63" s="9">
        <f t="shared" si="11"/>
        <v>17</v>
      </c>
      <c r="L63" s="9">
        <f t="shared" si="17"/>
        <v>308</v>
      </c>
      <c r="M63" s="9">
        <f t="shared" si="17"/>
        <v>298</v>
      </c>
      <c r="N63" s="5">
        <f t="shared" si="12"/>
        <v>17.833787465940052</v>
      </c>
      <c r="O63" s="11">
        <f t="shared" si="16"/>
        <v>308.7792915531336</v>
      </c>
      <c r="P63" s="5">
        <f t="shared" si="13"/>
        <v>82.56130790190737</v>
      </c>
      <c r="Q63" s="9">
        <f t="shared" si="14"/>
        <v>1</v>
      </c>
      <c r="R63" s="9">
        <f t="shared" si="15"/>
        <v>36</v>
      </c>
    </row>
    <row r="64" spans="1:18" ht="15">
      <c r="A64" s="17">
        <v>32807</v>
      </c>
      <c r="B64"/>
      <c r="C64"/>
      <c r="D64">
        <v>20</v>
      </c>
      <c r="E64">
        <v>7</v>
      </c>
      <c r="F64"/>
      <c r="G64"/>
      <c r="H64">
        <v>14</v>
      </c>
      <c r="I64">
        <v>5</v>
      </c>
      <c r="J64" s="9">
        <f t="shared" si="10"/>
        <v>27</v>
      </c>
      <c r="K64" s="9">
        <f t="shared" si="11"/>
        <v>19</v>
      </c>
      <c r="L64" s="9">
        <f t="shared" si="17"/>
        <v>335</v>
      </c>
      <c r="M64" s="9">
        <f t="shared" si="17"/>
        <v>317</v>
      </c>
      <c r="N64" s="5">
        <f t="shared" si="12"/>
        <v>23.43869209809264</v>
      </c>
      <c r="O64" s="11">
        <f t="shared" si="16"/>
        <v>332.21798365122623</v>
      </c>
      <c r="P64" s="5">
        <f t="shared" si="13"/>
        <v>88.82833787465941</v>
      </c>
      <c r="Q64" s="9">
        <f t="shared" si="14"/>
        <v>0</v>
      </c>
      <c r="R64" s="9">
        <f t="shared" si="15"/>
        <v>46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335</v>
      </c>
      <c r="M65" s="9">
        <f t="shared" si="18"/>
        <v>317</v>
      </c>
      <c r="N65" s="5">
        <f t="shared" si="12"/>
        <v>0</v>
      </c>
      <c r="O65" s="11">
        <f t="shared" si="16"/>
        <v>332.21798365122623</v>
      </c>
      <c r="P65" s="5">
        <f t="shared" si="13"/>
        <v>88.82833787465941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2</v>
      </c>
      <c r="E66" s="12">
        <v>2</v>
      </c>
      <c r="F66"/>
      <c r="G66" s="12">
        <v>1</v>
      </c>
      <c r="H66" s="12">
        <v>6</v>
      </c>
      <c r="I66" s="12">
        <v>8</v>
      </c>
      <c r="J66" s="9">
        <f t="shared" si="10"/>
        <v>4</v>
      </c>
      <c r="K66" s="9">
        <f t="shared" si="11"/>
        <v>13</v>
      </c>
      <c r="L66" s="9">
        <f t="shared" si="18"/>
        <v>339</v>
      </c>
      <c r="M66" s="9">
        <f t="shared" si="18"/>
        <v>330</v>
      </c>
      <c r="N66" s="5">
        <f t="shared" si="12"/>
        <v>8.662125340599454</v>
      </c>
      <c r="O66" s="11">
        <f t="shared" si="16"/>
        <v>340.8801089918257</v>
      </c>
      <c r="P66" s="5">
        <f t="shared" si="13"/>
        <v>91.14441416893733</v>
      </c>
      <c r="Q66" s="9">
        <f t="shared" si="14"/>
        <v>1</v>
      </c>
      <c r="R66" s="9">
        <f t="shared" si="15"/>
        <v>18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339</v>
      </c>
      <c r="M67" s="9">
        <f t="shared" si="18"/>
        <v>330</v>
      </c>
      <c r="N67" s="5">
        <f t="shared" si="12"/>
        <v>0</v>
      </c>
      <c r="O67" s="11">
        <f t="shared" si="16"/>
        <v>340.8801089918257</v>
      </c>
      <c r="P67" s="5">
        <f t="shared" si="13"/>
        <v>91.14441416893733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>
        <v>3</v>
      </c>
      <c r="E68">
        <v>5</v>
      </c>
      <c r="F68"/>
      <c r="G68"/>
      <c r="H68">
        <v>1</v>
      </c>
      <c r="I68">
        <v>2</v>
      </c>
      <c r="J68" s="9">
        <f aca="true" t="shared" si="19" ref="J68:J101">-B68-C68+D68+E68</f>
        <v>8</v>
      </c>
      <c r="K68" s="9">
        <f aca="true" t="shared" si="20" ref="K68:K101">-F68-G68+H68+I68</f>
        <v>3</v>
      </c>
      <c r="L68" s="9">
        <f t="shared" si="18"/>
        <v>347</v>
      </c>
      <c r="M68" s="9">
        <f t="shared" si="18"/>
        <v>333</v>
      </c>
      <c r="N68" s="5">
        <f aca="true" t="shared" si="21" ref="N68:N101">(+J68+K68)*($J$103/($J$103+$K$103))</f>
        <v>5.604904632152588</v>
      </c>
      <c r="O68" s="11">
        <f t="shared" si="16"/>
        <v>346.48501362397826</v>
      </c>
      <c r="P68" s="5">
        <f aca="true" t="shared" si="22" ref="P68:P101">O68*100/$N$103</f>
        <v>92.64305177111716</v>
      </c>
      <c r="Q68" s="9">
        <f aca="true" t="shared" si="23" ref="Q68:Q101">+B68+C68+F68+G68</f>
        <v>0</v>
      </c>
      <c r="R68" s="9">
        <f aca="true" t="shared" si="24" ref="R68:R101">D68+E68+H68+I68</f>
        <v>11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347</v>
      </c>
      <c r="M69" s="9">
        <f t="shared" si="18"/>
        <v>333</v>
      </c>
      <c r="N69" s="5">
        <f t="shared" si="21"/>
        <v>0</v>
      </c>
      <c r="O69" s="11">
        <f aca="true" t="shared" si="25" ref="O69:O101">O68+N69</f>
        <v>346.48501362397826</v>
      </c>
      <c r="P69" s="5">
        <f t="shared" si="22"/>
        <v>92.64305177111716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3</v>
      </c>
      <c r="E70" s="12">
        <v>2</v>
      </c>
      <c r="F70" s="12"/>
      <c r="G70"/>
      <c r="H70" s="12">
        <v>4</v>
      </c>
      <c r="I70" s="12">
        <v>2</v>
      </c>
      <c r="J70" s="9">
        <f t="shared" si="19"/>
        <v>5</v>
      </c>
      <c r="K70" s="9">
        <f t="shared" si="20"/>
        <v>6</v>
      </c>
      <c r="L70" s="9">
        <f t="shared" si="18"/>
        <v>352</v>
      </c>
      <c r="M70" s="9">
        <f t="shared" si="18"/>
        <v>339</v>
      </c>
      <c r="N70" s="5">
        <f t="shared" si="21"/>
        <v>5.604904632152588</v>
      </c>
      <c r="O70" s="11">
        <f t="shared" si="25"/>
        <v>352.08991825613083</v>
      </c>
      <c r="P70" s="5">
        <f t="shared" si="22"/>
        <v>94.141689373297</v>
      </c>
      <c r="Q70" s="9">
        <f t="shared" si="23"/>
        <v>0</v>
      </c>
      <c r="R70" s="9">
        <f t="shared" si="24"/>
        <v>11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352</v>
      </c>
      <c r="M71" s="9">
        <f t="shared" si="18"/>
        <v>339</v>
      </c>
      <c r="N71" s="5">
        <f t="shared" si="21"/>
        <v>0</v>
      </c>
      <c r="O71" s="11">
        <f t="shared" si="25"/>
        <v>352.08991825613083</v>
      </c>
      <c r="P71" s="5">
        <f t="shared" si="22"/>
        <v>94.141689373297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>
        <v>5</v>
      </c>
      <c r="E72">
        <v>2</v>
      </c>
      <c r="F72"/>
      <c r="G72"/>
      <c r="H72"/>
      <c r="I72">
        <v>2</v>
      </c>
      <c r="J72" s="9">
        <f t="shared" si="19"/>
        <v>7</v>
      </c>
      <c r="K72" s="9">
        <f t="shared" si="20"/>
        <v>2</v>
      </c>
      <c r="L72" s="9">
        <f t="shared" si="18"/>
        <v>359</v>
      </c>
      <c r="M72" s="9">
        <f t="shared" si="18"/>
        <v>341</v>
      </c>
      <c r="N72" s="5">
        <f t="shared" si="21"/>
        <v>4.5858310626703</v>
      </c>
      <c r="O72" s="11">
        <f t="shared" si="25"/>
        <v>356.67574931880114</v>
      </c>
      <c r="P72" s="5">
        <f t="shared" si="22"/>
        <v>95.36784741144415</v>
      </c>
      <c r="Q72" s="9">
        <f t="shared" si="23"/>
        <v>0</v>
      </c>
      <c r="R72" s="9">
        <f t="shared" si="24"/>
        <v>9</v>
      </c>
    </row>
    <row r="73" spans="1:18" ht="15">
      <c r="A73" s="17">
        <v>32816</v>
      </c>
      <c r="B73"/>
      <c r="C73"/>
      <c r="D73">
        <v>2</v>
      </c>
      <c r="E73" s="12">
        <v>2</v>
      </c>
      <c r="F73"/>
      <c r="G73"/>
      <c r="H73">
        <v>2</v>
      </c>
      <c r="I73" s="12">
        <v>1</v>
      </c>
      <c r="J73" s="9">
        <f t="shared" si="19"/>
        <v>4</v>
      </c>
      <c r="K73" s="9">
        <f t="shared" si="20"/>
        <v>3</v>
      </c>
      <c r="L73" s="9">
        <f t="shared" si="18"/>
        <v>363</v>
      </c>
      <c r="M73" s="9">
        <f t="shared" si="18"/>
        <v>344</v>
      </c>
      <c r="N73" s="5">
        <f t="shared" si="21"/>
        <v>3.566757493188011</v>
      </c>
      <c r="O73" s="11">
        <f t="shared" si="25"/>
        <v>360.24250681198913</v>
      </c>
      <c r="P73" s="5">
        <f t="shared" si="22"/>
        <v>96.32152588555859</v>
      </c>
      <c r="Q73" s="9">
        <f t="shared" si="23"/>
        <v>0</v>
      </c>
      <c r="R73" s="9">
        <f t="shared" si="24"/>
        <v>7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363</v>
      </c>
      <c r="M74" s="9">
        <f t="shared" si="18"/>
        <v>344</v>
      </c>
      <c r="N74" s="5">
        <f t="shared" si="21"/>
        <v>0</v>
      </c>
      <c r="O74" s="11">
        <f t="shared" si="25"/>
        <v>360.24250681198913</v>
      </c>
      <c r="P74" s="5">
        <f t="shared" si="22"/>
        <v>96.32152588555859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363</v>
      </c>
      <c r="M75" s="9">
        <f t="shared" si="18"/>
        <v>344</v>
      </c>
      <c r="N75" s="5">
        <f t="shared" si="21"/>
        <v>0</v>
      </c>
      <c r="O75" s="11">
        <f t="shared" si="25"/>
        <v>360.24250681198913</v>
      </c>
      <c r="P75" s="5">
        <f t="shared" si="22"/>
        <v>96.32152588555859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363</v>
      </c>
      <c r="M76" s="9">
        <f t="shared" si="18"/>
        <v>344</v>
      </c>
      <c r="N76" s="5">
        <f t="shared" si="21"/>
        <v>0</v>
      </c>
      <c r="O76" s="11">
        <f t="shared" si="25"/>
        <v>360.24250681198913</v>
      </c>
      <c r="P76" s="5">
        <f t="shared" si="22"/>
        <v>96.32152588555859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363</v>
      </c>
      <c r="M77" s="9">
        <f t="shared" si="18"/>
        <v>344</v>
      </c>
      <c r="N77" s="5">
        <f t="shared" si="21"/>
        <v>0</v>
      </c>
      <c r="O77" s="11">
        <f t="shared" si="25"/>
        <v>360.24250681198913</v>
      </c>
      <c r="P77" s="5">
        <f t="shared" si="22"/>
        <v>96.32152588555859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363</v>
      </c>
      <c r="M78" s="9">
        <f t="shared" si="18"/>
        <v>344</v>
      </c>
      <c r="N78" s="5">
        <f t="shared" si="21"/>
        <v>0</v>
      </c>
      <c r="O78" s="11">
        <f t="shared" si="25"/>
        <v>360.24250681198913</v>
      </c>
      <c r="P78" s="5">
        <f t="shared" si="22"/>
        <v>96.32152588555859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>
        <v>2</v>
      </c>
      <c r="E79">
        <v>3</v>
      </c>
      <c r="F79">
        <v>1</v>
      </c>
      <c r="G79"/>
      <c r="H79">
        <v>1</v>
      </c>
      <c r="I79">
        <v>1</v>
      </c>
      <c r="J79" s="9">
        <f t="shared" si="19"/>
        <v>5</v>
      </c>
      <c r="K79" s="9">
        <f t="shared" si="20"/>
        <v>1</v>
      </c>
      <c r="L79" s="9">
        <f t="shared" si="18"/>
        <v>368</v>
      </c>
      <c r="M79" s="9">
        <f t="shared" si="18"/>
        <v>345</v>
      </c>
      <c r="N79" s="5">
        <f t="shared" si="21"/>
        <v>3.0572207084468666</v>
      </c>
      <c r="O79" s="11">
        <f t="shared" si="25"/>
        <v>363.299727520436</v>
      </c>
      <c r="P79" s="5">
        <f t="shared" si="22"/>
        <v>97.13896457765667</v>
      </c>
      <c r="Q79" s="9">
        <f t="shared" si="23"/>
        <v>1</v>
      </c>
      <c r="R79" s="9">
        <f t="shared" si="24"/>
        <v>7</v>
      </c>
    </row>
    <row r="80" spans="1:18" ht="15">
      <c r="A80" s="17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18"/>
        <v>368</v>
      </c>
      <c r="M80" s="9">
        <f t="shared" si="18"/>
        <v>346</v>
      </c>
      <c r="N80" s="5">
        <f t="shared" si="21"/>
        <v>0.5095367847411444</v>
      </c>
      <c r="O80" s="11">
        <f t="shared" si="25"/>
        <v>363.8092643051772</v>
      </c>
      <c r="P80" s="5">
        <f t="shared" si="22"/>
        <v>97.27520435967304</v>
      </c>
      <c r="Q80" s="9">
        <f t="shared" si="23"/>
        <v>0</v>
      </c>
      <c r="R80" s="9">
        <f t="shared" si="24"/>
        <v>1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368</v>
      </c>
      <c r="M81" s="9">
        <f t="shared" si="18"/>
        <v>346</v>
      </c>
      <c r="N81" s="5">
        <f t="shared" si="21"/>
        <v>0</v>
      </c>
      <c r="O81" s="11">
        <f t="shared" si="25"/>
        <v>363.8092643051772</v>
      </c>
      <c r="P81" s="5">
        <f t="shared" si="22"/>
        <v>97.27520435967304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368</v>
      </c>
      <c r="M82" s="9">
        <f t="shared" si="18"/>
        <v>346</v>
      </c>
      <c r="N82" s="5">
        <f t="shared" si="21"/>
        <v>0</v>
      </c>
      <c r="O82" s="11">
        <f t="shared" si="25"/>
        <v>363.8092643051772</v>
      </c>
      <c r="P82" s="5">
        <f t="shared" si="22"/>
        <v>97.27520435967304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>
        <v>2</v>
      </c>
      <c r="J83" s="9">
        <f t="shared" si="19"/>
        <v>0</v>
      </c>
      <c r="K83" s="9">
        <f t="shared" si="20"/>
        <v>2</v>
      </c>
      <c r="L83" s="9">
        <f t="shared" si="18"/>
        <v>368</v>
      </c>
      <c r="M83" s="9">
        <f t="shared" si="18"/>
        <v>348</v>
      </c>
      <c r="N83" s="5">
        <f t="shared" si="21"/>
        <v>1.0190735694822888</v>
      </c>
      <c r="O83" s="11">
        <f t="shared" si="25"/>
        <v>364.8283378746595</v>
      </c>
      <c r="P83" s="5">
        <f t="shared" si="22"/>
        <v>97.54768392370573</v>
      </c>
      <c r="Q83" s="9">
        <f t="shared" si="23"/>
        <v>0</v>
      </c>
      <c r="R83" s="9">
        <f t="shared" si="24"/>
        <v>2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368</v>
      </c>
      <c r="M84" s="9">
        <f t="shared" si="18"/>
        <v>348</v>
      </c>
      <c r="N84" s="5">
        <f t="shared" si="21"/>
        <v>0</v>
      </c>
      <c r="O84" s="11">
        <f t="shared" si="25"/>
        <v>364.8283378746595</v>
      </c>
      <c r="P84" s="5">
        <f t="shared" si="22"/>
        <v>97.54768392370573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368</v>
      </c>
      <c r="M85" s="9">
        <f t="shared" si="26"/>
        <v>348</v>
      </c>
      <c r="N85" s="5">
        <f t="shared" si="21"/>
        <v>0</v>
      </c>
      <c r="O85" s="11">
        <f t="shared" si="25"/>
        <v>364.8283378746595</v>
      </c>
      <c r="P85" s="5">
        <f t="shared" si="22"/>
        <v>97.54768392370573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368</v>
      </c>
      <c r="M86" s="9">
        <f t="shared" si="26"/>
        <v>348</v>
      </c>
      <c r="N86" s="5">
        <f t="shared" si="21"/>
        <v>0</v>
      </c>
      <c r="O86" s="11">
        <f t="shared" si="25"/>
        <v>364.8283378746595</v>
      </c>
      <c r="P86" s="5">
        <f t="shared" si="22"/>
        <v>97.54768392370573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1</v>
      </c>
      <c r="E87" s="12">
        <v>1</v>
      </c>
      <c r="F87" s="12"/>
      <c r="G87" s="12"/>
      <c r="H87" s="12">
        <v>2</v>
      </c>
      <c r="I87" s="12">
        <v>3</v>
      </c>
      <c r="J87" s="9">
        <f t="shared" si="19"/>
        <v>2</v>
      </c>
      <c r="K87" s="9">
        <f t="shared" si="20"/>
        <v>5</v>
      </c>
      <c r="L87" s="9">
        <f t="shared" si="26"/>
        <v>370</v>
      </c>
      <c r="M87" s="9">
        <f t="shared" si="26"/>
        <v>353</v>
      </c>
      <c r="N87" s="5">
        <f t="shared" si="21"/>
        <v>3.566757493188011</v>
      </c>
      <c r="O87" s="11">
        <f t="shared" si="25"/>
        <v>368.3950953678475</v>
      </c>
      <c r="P87" s="5">
        <f t="shared" si="22"/>
        <v>98.50136239782016</v>
      </c>
      <c r="Q87" s="9">
        <f t="shared" si="23"/>
        <v>0</v>
      </c>
      <c r="R87" s="9">
        <f t="shared" si="24"/>
        <v>7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370</v>
      </c>
      <c r="M88" s="9">
        <f t="shared" si="26"/>
        <v>353</v>
      </c>
      <c r="N88" s="5">
        <f t="shared" si="21"/>
        <v>0</v>
      </c>
      <c r="O88" s="11">
        <f t="shared" si="25"/>
        <v>368.3950953678475</v>
      </c>
      <c r="P88" s="5">
        <f t="shared" si="22"/>
        <v>98.50136239782016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370</v>
      </c>
      <c r="M89" s="9">
        <f t="shared" si="26"/>
        <v>353</v>
      </c>
      <c r="N89" s="5">
        <f t="shared" si="21"/>
        <v>0</v>
      </c>
      <c r="O89" s="11">
        <f t="shared" si="25"/>
        <v>368.3950953678475</v>
      </c>
      <c r="P89" s="5">
        <f t="shared" si="22"/>
        <v>98.50136239782016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>
        <v>1</v>
      </c>
      <c r="F90"/>
      <c r="G90"/>
      <c r="H90">
        <v>2</v>
      </c>
      <c r="I90">
        <v>1</v>
      </c>
      <c r="J90" s="9">
        <f t="shared" si="19"/>
        <v>1</v>
      </c>
      <c r="K90" s="9">
        <f t="shared" si="20"/>
        <v>3</v>
      </c>
      <c r="L90" s="9">
        <f t="shared" si="26"/>
        <v>371</v>
      </c>
      <c r="M90" s="9">
        <f t="shared" si="26"/>
        <v>356</v>
      </c>
      <c r="N90" s="5">
        <f t="shared" si="21"/>
        <v>2.0381471389645776</v>
      </c>
      <c r="O90" s="11">
        <f t="shared" si="25"/>
        <v>370.43324250681206</v>
      </c>
      <c r="P90" s="5">
        <f t="shared" si="22"/>
        <v>99.04632152588557</v>
      </c>
      <c r="Q90" s="9">
        <f t="shared" si="23"/>
        <v>0</v>
      </c>
      <c r="R90" s="9">
        <f t="shared" si="24"/>
        <v>4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371</v>
      </c>
      <c r="M91" s="9">
        <f t="shared" si="26"/>
        <v>356</v>
      </c>
      <c r="N91" s="5">
        <f t="shared" si="21"/>
        <v>0</v>
      </c>
      <c r="O91" s="11">
        <f t="shared" si="25"/>
        <v>370.43324250681206</v>
      </c>
      <c r="P91" s="5">
        <f t="shared" si="22"/>
        <v>99.04632152588557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371</v>
      </c>
      <c r="M92" s="9">
        <f t="shared" si="26"/>
        <v>356</v>
      </c>
      <c r="N92" s="5">
        <f t="shared" si="21"/>
        <v>0</v>
      </c>
      <c r="O92" s="11">
        <f t="shared" si="25"/>
        <v>370.43324250681206</v>
      </c>
      <c r="P92" s="5">
        <f t="shared" si="22"/>
        <v>99.04632152588557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371</v>
      </c>
      <c r="M93" s="9">
        <f t="shared" si="26"/>
        <v>356</v>
      </c>
      <c r="N93" s="5">
        <f t="shared" si="21"/>
        <v>0</v>
      </c>
      <c r="O93" s="11">
        <f t="shared" si="25"/>
        <v>370.43324250681206</v>
      </c>
      <c r="P93" s="5">
        <f t="shared" si="22"/>
        <v>99.04632152588557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>
        <v>1</v>
      </c>
      <c r="F94"/>
      <c r="G94"/>
      <c r="H94" s="12"/>
      <c r="I94" s="12">
        <v>3</v>
      </c>
      <c r="J94" s="9">
        <f t="shared" si="19"/>
        <v>1</v>
      </c>
      <c r="K94" s="9">
        <f t="shared" si="20"/>
        <v>3</v>
      </c>
      <c r="L94" s="9">
        <f t="shared" si="26"/>
        <v>372</v>
      </c>
      <c r="M94" s="9">
        <f t="shared" si="26"/>
        <v>359</v>
      </c>
      <c r="N94" s="5">
        <f t="shared" si="21"/>
        <v>2.0381471389645776</v>
      </c>
      <c r="O94" s="11">
        <f t="shared" si="25"/>
        <v>372.47138964577664</v>
      </c>
      <c r="P94" s="5">
        <f t="shared" si="22"/>
        <v>99.59128065395096</v>
      </c>
      <c r="Q94" s="9">
        <f t="shared" si="23"/>
        <v>0</v>
      </c>
      <c r="R94" s="9">
        <f t="shared" si="24"/>
        <v>4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372</v>
      </c>
      <c r="M95" s="9">
        <f t="shared" si="26"/>
        <v>359</v>
      </c>
      <c r="N95" s="5">
        <f t="shared" si="21"/>
        <v>0</v>
      </c>
      <c r="O95" s="11">
        <f t="shared" si="25"/>
        <v>372.47138964577664</v>
      </c>
      <c r="P95" s="5">
        <f t="shared" si="22"/>
        <v>99.59128065395096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372</v>
      </c>
      <c r="M96" s="9">
        <f t="shared" si="26"/>
        <v>359</v>
      </c>
      <c r="N96" s="5">
        <f t="shared" si="21"/>
        <v>0</v>
      </c>
      <c r="O96" s="11">
        <f t="shared" si="25"/>
        <v>372.47138964577664</v>
      </c>
      <c r="P96" s="5">
        <f t="shared" si="22"/>
        <v>99.59128065395096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372</v>
      </c>
      <c r="M97" s="9">
        <f t="shared" si="26"/>
        <v>359</v>
      </c>
      <c r="N97" s="5">
        <f t="shared" si="21"/>
        <v>0</v>
      </c>
      <c r="O97" s="11">
        <f t="shared" si="25"/>
        <v>372.47138964577664</v>
      </c>
      <c r="P97" s="5">
        <f t="shared" si="22"/>
        <v>99.59128065395096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372</v>
      </c>
      <c r="M98" s="9">
        <f t="shared" si="26"/>
        <v>359</v>
      </c>
      <c r="N98" s="5">
        <f t="shared" si="21"/>
        <v>0</v>
      </c>
      <c r="O98" s="11">
        <f t="shared" si="25"/>
        <v>372.47138964577664</v>
      </c>
      <c r="P98" s="5">
        <f t="shared" si="22"/>
        <v>99.59128065395096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>
        <v>2</v>
      </c>
      <c r="E99"/>
      <c r="F99"/>
      <c r="G99"/>
      <c r="H99">
        <v>1</v>
      </c>
      <c r="I99"/>
      <c r="J99" s="9">
        <f t="shared" si="19"/>
        <v>2</v>
      </c>
      <c r="K99" s="9">
        <f t="shared" si="20"/>
        <v>1</v>
      </c>
      <c r="L99" s="9">
        <f t="shared" si="26"/>
        <v>374</v>
      </c>
      <c r="M99" s="9">
        <f t="shared" si="26"/>
        <v>360</v>
      </c>
      <c r="N99" s="5">
        <f t="shared" si="21"/>
        <v>1.5286103542234333</v>
      </c>
      <c r="O99" s="11">
        <f t="shared" si="25"/>
        <v>374.00000000000006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374</v>
      </c>
      <c r="M100" s="9">
        <f t="shared" si="26"/>
        <v>360</v>
      </c>
      <c r="N100" s="5">
        <f t="shared" si="21"/>
        <v>0</v>
      </c>
      <c r="O100" s="11">
        <f t="shared" si="25"/>
        <v>374.00000000000006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374</v>
      </c>
      <c r="M101" s="9">
        <f t="shared" si="26"/>
        <v>360</v>
      </c>
      <c r="N101" s="5">
        <f t="shared" si="21"/>
        <v>0</v>
      </c>
      <c r="O101" s="11">
        <f t="shared" si="25"/>
        <v>374.00000000000006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2</v>
      </c>
      <c r="D103" s="9">
        <f t="shared" si="27"/>
        <v>190</v>
      </c>
      <c r="E103" s="9">
        <f t="shared" si="27"/>
        <v>186</v>
      </c>
      <c r="F103" s="9">
        <f t="shared" si="27"/>
        <v>3</v>
      </c>
      <c r="G103" s="9">
        <f t="shared" si="27"/>
        <v>1</v>
      </c>
      <c r="H103" s="9">
        <f t="shared" si="27"/>
        <v>168</v>
      </c>
      <c r="I103" s="9">
        <f t="shared" si="27"/>
        <v>196</v>
      </c>
      <c r="J103" s="9">
        <f t="shared" si="27"/>
        <v>374</v>
      </c>
      <c r="K103" s="9">
        <f t="shared" si="27"/>
        <v>360</v>
      </c>
      <c r="N103" s="5">
        <f>SUM(N4:N101)</f>
        <v>374.00000000000006</v>
      </c>
      <c r="Q103" s="11">
        <f>SUM(Q4:Q101)</f>
        <v>6</v>
      </c>
      <c r="R103" s="11">
        <f>SUM(R4:R101)</f>
        <v>740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6" sqref="G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266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244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16</v>
      </c>
      <c r="AA4" s="5">
        <f aca="true" t="shared" si="6" ref="AA4:AA17">Z4*100/$Z$18</f>
        <v>6.557377049180328</v>
      </c>
      <c r="AB4" s="11">
        <f>SUM(Q4:Q10)+SUM(R4:R10)</f>
        <v>18</v>
      </c>
      <c r="AC4" s="11">
        <f>100*SUM(R4:R10)/AB4</f>
        <v>94.44444444444444</v>
      </c>
    </row>
    <row r="5" spans="1:29" ht="15">
      <c r="A5" s="17">
        <v>32748</v>
      </c>
      <c r="B5" s="12"/>
      <c r="C5"/>
      <c r="D5" s="12">
        <v>1</v>
      </c>
      <c r="E5" s="12">
        <v>3</v>
      </c>
      <c r="F5" s="12"/>
      <c r="G5"/>
      <c r="H5" s="12"/>
      <c r="I5" s="12"/>
      <c r="J5" s="9">
        <f t="shared" si="0"/>
        <v>4</v>
      </c>
      <c r="K5" s="9">
        <f t="shared" si="1"/>
        <v>0</v>
      </c>
      <c r="L5" s="9">
        <f aca="true" t="shared" si="7" ref="L5:M24">L4+J5</f>
        <v>4</v>
      </c>
      <c r="M5" s="9">
        <f t="shared" si="7"/>
        <v>0</v>
      </c>
      <c r="N5" s="5">
        <f t="shared" si="2"/>
        <v>4</v>
      </c>
      <c r="O5" s="11">
        <f aca="true" t="shared" si="8" ref="O5:O36">O4+N5</f>
        <v>4</v>
      </c>
      <c r="P5" s="5">
        <f t="shared" si="3"/>
        <v>1.639344262295082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255</v>
      </c>
      <c r="W5"/>
      <c r="X5"/>
      <c r="Y5" s="1" t="s">
        <v>39</v>
      </c>
      <c r="Z5" s="11">
        <f>SUM(N11:N17)</f>
        <v>19</v>
      </c>
      <c r="AA5" s="5">
        <f t="shared" si="6"/>
        <v>7.786885245901639</v>
      </c>
      <c r="AB5" s="11">
        <f>SUM(Q11:Q17)+SUM(R11:R17)</f>
        <v>21</v>
      </c>
      <c r="AC5" s="11">
        <f>100*SUM(R11:R17)/AB5</f>
        <v>95.23809523809524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4</v>
      </c>
      <c r="M6" s="9">
        <f t="shared" si="7"/>
        <v>0</v>
      </c>
      <c r="N6" s="5">
        <f t="shared" si="2"/>
        <v>0</v>
      </c>
      <c r="O6" s="11">
        <f t="shared" si="8"/>
        <v>4</v>
      </c>
      <c r="P6" s="5">
        <f t="shared" si="3"/>
        <v>1.639344262295082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11</v>
      </c>
      <c r="W6"/>
      <c r="X6" s="1" t="s">
        <v>41</v>
      </c>
      <c r="Z6" s="11">
        <f>SUM(N18:N24)</f>
        <v>41</v>
      </c>
      <c r="AA6" s="5">
        <f t="shared" si="6"/>
        <v>16.80327868852459</v>
      </c>
      <c r="AB6" s="11">
        <f>SUM(Q18:Q24)+SUM(R18:R24)</f>
        <v>43</v>
      </c>
      <c r="AC6" s="11">
        <f>100*SUM(R18:R24)/AB6</f>
        <v>97.67441860465117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0</v>
      </c>
      <c r="N7" s="5">
        <f t="shared" si="2"/>
        <v>0</v>
      </c>
      <c r="O7" s="11">
        <f t="shared" si="8"/>
        <v>4</v>
      </c>
      <c r="P7" s="5">
        <f t="shared" si="3"/>
        <v>1.639344262295082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95.86466165413533</v>
      </c>
      <c r="W7"/>
      <c r="Y7" s="1" t="s">
        <v>43</v>
      </c>
      <c r="Z7" s="11">
        <f>SUM(N25:N31)</f>
        <v>14</v>
      </c>
      <c r="AA7" s="5">
        <f t="shared" si="6"/>
        <v>5.737704918032787</v>
      </c>
      <c r="AB7" s="11">
        <f>SUM(Q25:Q31)+SUM(R25:R31)</f>
        <v>14</v>
      </c>
      <c r="AC7" s="11">
        <f>100*SUM(R25:R31)/AB7</f>
        <v>100</v>
      </c>
    </row>
    <row r="8" spans="1:29" ht="15">
      <c r="A8" s="1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4</v>
      </c>
      <c r="M8" s="9">
        <f t="shared" si="7"/>
        <v>0</v>
      </c>
      <c r="N8" s="5">
        <f t="shared" si="2"/>
        <v>0</v>
      </c>
      <c r="O8" s="11">
        <f t="shared" si="8"/>
        <v>4</v>
      </c>
      <c r="P8" s="5">
        <f t="shared" si="3"/>
        <v>1.639344262295082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20</v>
      </c>
      <c r="AA8" s="5">
        <f t="shared" si="6"/>
        <v>8.19672131147541</v>
      </c>
      <c r="AB8" s="11">
        <f>SUM(Q32:Q38)+SUM(R32:R38)</f>
        <v>26</v>
      </c>
      <c r="AC8" s="11">
        <f>100*SUM(R32:R38)/AB8</f>
        <v>88.46153846153847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4</v>
      </c>
      <c r="M9" s="9">
        <f t="shared" si="7"/>
        <v>0</v>
      </c>
      <c r="N9" s="5">
        <f t="shared" si="2"/>
        <v>0</v>
      </c>
      <c r="O9" s="11">
        <f t="shared" si="8"/>
        <v>4</v>
      </c>
      <c r="P9" s="5">
        <f t="shared" si="3"/>
        <v>1.639344262295082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</v>
      </c>
      <c r="AA9" s="5">
        <f t="shared" si="6"/>
        <v>2.0491803278688523</v>
      </c>
      <c r="AB9" s="11">
        <f>SUM(Q39:Q45)+SUM(R39:R45)</f>
        <v>5</v>
      </c>
      <c r="AC9" s="11">
        <f>100*SUM(R39:R45)/AB9</f>
        <v>100</v>
      </c>
    </row>
    <row r="10" spans="1:29" ht="15">
      <c r="A10" s="17">
        <v>32753</v>
      </c>
      <c r="B10" s="12">
        <v>1</v>
      </c>
      <c r="C10" s="12"/>
      <c r="D10" s="12">
        <v>8</v>
      </c>
      <c r="E10" s="12">
        <v>5</v>
      </c>
      <c r="F10" s="12"/>
      <c r="G10" s="12"/>
      <c r="H10" s="12"/>
      <c r="I10" s="12"/>
      <c r="J10" s="9">
        <f t="shared" si="0"/>
        <v>12</v>
      </c>
      <c r="K10" s="9">
        <f t="shared" si="1"/>
        <v>0</v>
      </c>
      <c r="L10" s="9">
        <f t="shared" si="7"/>
        <v>16</v>
      </c>
      <c r="M10" s="9">
        <f t="shared" si="7"/>
        <v>0</v>
      </c>
      <c r="N10" s="5">
        <f t="shared" si="2"/>
        <v>12</v>
      </c>
      <c r="O10" s="11">
        <f t="shared" si="8"/>
        <v>16</v>
      </c>
      <c r="P10" s="5">
        <f t="shared" si="3"/>
        <v>6.557377049180328</v>
      </c>
      <c r="Q10" s="9">
        <f t="shared" si="4"/>
        <v>1</v>
      </c>
      <c r="R10" s="9">
        <f t="shared" si="5"/>
        <v>13</v>
      </c>
      <c r="U10" s="8" t="s">
        <v>4</v>
      </c>
      <c r="V10" s="5">
        <f>100*(+E103/(E103+D103))</f>
        <v>49.411764705882355</v>
      </c>
      <c r="W10"/>
      <c r="X10" s="8" t="s">
        <v>47</v>
      </c>
      <c r="Z10" s="11">
        <f>SUM(N46:N52)</f>
        <v>55</v>
      </c>
      <c r="AA10" s="5">
        <f t="shared" si="6"/>
        <v>22.540983606557376</v>
      </c>
      <c r="AB10" s="11">
        <f>SUM(Q46:Q52)+SUM(R46:R52)</f>
        <v>59</v>
      </c>
      <c r="AC10" s="11">
        <f>100*SUM(R46:R52)/AB10</f>
        <v>96.61016949152543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16</v>
      </c>
      <c r="M11" s="9">
        <f t="shared" si="7"/>
        <v>0</v>
      </c>
      <c r="N11" s="5">
        <f t="shared" si="2"/>
        <v>0</v>
      </c>
      <c r="O11" s="11">
        <f t="shared" si="8"/>
        <v>16</v>
      </c>
      <c r="P11" s="5">
        <f t="shared" si="3"/>
        <v>6.557377049180328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40</v>
      </c>
      <c r="AA11" s="5">
        <f t="shared" si="6"/>
        <v>16.39344262295082</v>
      </c>
      <c r="AB11" s="11">
        <f>SUM(Q53:Q59)+SUM(R53:R59)</f>
        <v>42</v>
      </c>
      <c r="AC11" s="11">
        <f>100*SUM(R53:R59)/AB11</f>
        <v>97.61904761904762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16</v>
      </c>
      <c r="M12" s="9">
        <f t="shared" si="7"/>
        <v>0</v>
      </c>
      <c r="N12" s="5">
        <f t="shared" si="2"/>
        <v>0</v>
      </c>
      <c r="O12" s="11">
        <f t="shared" si="8"/>
        <v>16</v>
      </c>
      <c r="P12" s="5">
        <f t="shared" si="3"/>
        <v>6.557377049180328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49.411764705882355</v>
      </c>
      <c r="W12"/>
      <c r="X12" s="8" t="s">
        <v>51</v>
      </c>
      <c r="Z12" s="11">
        <f>SUM(N60:N66)</f>
        <v>8</v>
      </c>
      <c r="AA12" s="5">
        <f t="shared" si="6"/>
        <v>3.278688524590164</v>
      </c>
      <c r="AB12" s="11">
        <f>SUM(Q60:Q66)+SUM(R60:R66)</f>
        <v>10</v>
      </c>
      <c r="AC12" s="11">
        <f>100*SUM(R60:R66)/AB12</f>
        <v>90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16</v>
      </c>
      <c r="M13" s="9">
        <f t="shared" si="7"/>
        <v>0</v>
      </c>
      <c r="N13" s="5">
        <f t="shared" si="2"/>
        <v>0</v>
      </c>
      <c r="O13" s="11">
        <f t="shared" si="8"/>
        <v>16</v>
      </c>
      <c r="P13" s="5">
        <f t="shared" si="3"/>
        <v>6.557377049180328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18</v>
      </c>
      <c r="AA13" s="5">
        <f t="shared" si="6"/>
        <v>7.377049180327869</v>
      </c>
      <c r="AB13" s="11">
        <f>SUM(Q67:Q73)+SUM(R67:R73)</f>
        <v>18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>
        <v>4</v>
      </c>
      <c r="E14" s="12">
        <v>6</v>
      </c>
      <c r="F14" s="12"/>
      <c r="G14" s="12"/>
      <c r="H14" s="12"/>
      <c r="I14" s="12"/>
      <c r="J14" s="9">
        <f t="shared" si="0"/>
        <v>10</v>
      </c>
      <c r="K14" s="9">
        <f t="shared" si="1"/>
        <v>0</v>
      </c>
      <c r="L14" s="9">
        <f t="shared" si="7"/>
        <v>26</v>
      </c>
      <c r="M14" s="9">
        <f t="shared" si="7"/>
        <v>0</v>
      </c>
      <c r="N14" s="5">
        <f t="shared" si="2"/>
        <v>10</v>
      </c>
      <c r="O14" s="11">
        <f t="shared" si="8"/>
        <v>26</v>
      </c>
      <c r="P14" s="5">
        <f t="shared" si="3"/>
        <v>10.655737704918034</v>
      </c>
      <c r="Q14" s="9">
        <f t="shared" si="4"/>
        <v>0</v>
      </c>
      <c r="R14" s="9">
        <f t="shared" si="5"/>
        <v>10</v>
      </c>
      <c r="T14" s="8"/>
      <c r="W14"/>
      <c r="X14" s="8" t="s">
        <v>53</v>
      </c>
      <c r="Z14" s="11">
        <f>SUM(N74:N80)</f>
        <v>2</v>
      </c>
      <c r="AA14" s="5">
        <f t="shared" si="6"/>
        <v>0.819672131147541</v>
      </c>
      <c r="AB14" s="11">
        <f>SUM(Q74:Q80)+SUM(R74:R80)</f>
        <v>2</v>
      </c>
      <c r="AC14" s="11">
        <f>100*SUM(R74:R80)/AB14</f>
        <v>100</v>
      </c>
    </row>
    <row r="15" spans="1:29" ht="15">
      <c r="A15" s="17">
        <v>32758</v>
      </c>
      <c r="B15"/>
      <c r="C15">
        <v>1</v>
      </c>
      <c r="D15" s="12">
        <v>3</v>
      </c>
      <c r="E15" s="12">
        <v>2</v>
      </c>
      <c r="F15"/>
      <c r="G15"/>
      <c r="H15" s="12"/>
      <c r="I15" s="12"/>
      <c r="J15" s="9">
        <f t="shared" si="0"/>
        <v>4</v>
      </c>
      <c r="K15" s="9">
        <f t="shared" si="1"/>
        <v>0</v>
      </c>
      <c r="L15" s="9">
        <f t="shared" si="7"/>
        <v>30</v>
      </c>
      <c r="M15" s="9">
        <f t="shared" si="7"/>
        <v>0</v>
      </c>
      <c r="N15" s="5">
        <f t="shared" si="2"/>
        <v>4</v>
      </c>
      <c r="O15" s="11">
        <f t="shared" si="8"/>
        <v>30</v>
      </c>
      <c r="P15" s="5">
        <f t="shared" si="3"/>
        <v>12.295081967213115</v>
      </c>
      <c r="Q15" s="9">
        <f t="shared" si="4"/>
        <v>1</v>
      </c>
      <c r="R15" s="9">
        <f t="shared" si="5"/>
        <v>5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2</v>
      </c>
      <c r="AC15" s="11">
        <f>100*SUM(R81:R87)/AB15</f>
        <v>50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30</v>
      </c>
      <c r="M16" s="9">
        <f t="shared" si="7"/>
        <v>0</v>
      </c>
      <c r="N16" s="5">
        <f t="shared" si="2"/>
        <v>0</v>
      </c>
      <c r="O16" s="11">
        <f t="shared" si="8"/>
        <v>30</v>
      </c>
      <c r="P16" s="5">
        <f t="shared" si="3"/>
        <v>12.295081967213115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</v>
      </c>
      <c r="AA16" s="5">
        <f t="shared" si="6"/>
        <v>1.2295081967213115</v>
      </c>
      <c r="AB16" s="11">
        <f>SUM(Q88:Q94)+SUM(R88:R94)</f>
        <v>3</v>
      </c>
      <c r="AC16" s="11">
        <f>100*SUM(R88:R94)/AB16</f>
        <v>100</v>
      </c>
    </row>
    <row r="17" spans="1:29" ht="15">
      <c r="A17" s="17">
        <v>32760</v>
      </c>
      <c r="B17" s="12"/>
      <c r="C17"/>
      <c r="D17" s="12">
        <v>2</v>
      </c>
      <c r="E17" s="12">
        <v>3</v>
      </c>
      <c r="F17" s="12"/>
      <c r="G17"/>
      <c r="H17" s="12"/>
      <c r="I17" s="12"/>
      <c r="J17" s="9">
        <f t="shared" si="0"/>
        <v>5</v>
      </c>
      <c r="K17" s="9">
        <f t="shared" si="1"/>
        <v>0</v>
      </c>
      <c r="L17" s="9">
        <f t="shared" si="7"/>
        <v>35</v>
      </c>
      <c r="M17" s="9">
        <f t="shared" si="7"/>
        <v>0</v>
      </c>
      <c r="N17" s="5">
        <f t="shared" si="2"/>
        <v>5</v>
      </c>
      <c r="O17" s="11">
        <f t="shared" si="8"/>
        <v>35</v>
      </c>
      <c r="P17" s="5">
        <f t="shared" si="3"/>
        <v>14.344262295081966</v>
      </c>
      <c r="Q17" s="9">
        <f t="shared" si="4"/>
        <v>0</v>
      </c>
      <c r="R17" s="9">
        <f t="shared" si="5"/>
        <v>5</v>
      </c>
      <c r="T17" s="8"/>
      <c r="X17"/>
      <c r="Y17" s="8" t="s">
        <v>56</v>
      </c>
      <c r="Z17" s="11">
        <f>SUM(N95:N101)</f>
        <v>3</v>
      </c>
      <c r="AA17" s="5">
        <f t="shared" si="6"/>
        <v>1.2295081967213115</v>
      </c>
      <c r="AB17" s="11">
        <f>SUM(Q95:Q101)+SUM(R95:R101)</f>
        <v>3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35</v>
      </c>
      <c r="M18" s="9">
        <f t="shared" si="7"/>
        <v>0</v>
      </c>
      <c r="N18" s="5">
        <f t="shared" si="2"/>
        <v>0</v>
      </c>
      <c r="O18" s="11">
        <f t="shared" si="8"/>
        <v>35</v>
      </c>
      <c r="P18" s="5">
        <f t="shared" si="3"/>
        <v>14.344262295081966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35</v>
      </c>
      <c r="M19" s="9">
        <f t="shared" si="7"/>
        <v>0</v>
      </c>
      <c r="N19" s="5">
        <f t="shared" si="2"/>
        <v>0</v>
      </c>
      <c r="O19" s="11">
        <f t="shared" si="8"/>
        <v>35</v>
      </c>
      <c r="P19" s="5">
        <f t="shared" si="3"/>
        <v>14.344262295081966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2</v>
      </c>
      <c r="E20" s="12">
        <v>10</v>
      </c>
      <c r="F20" s="12"/>
      <c r="G20" s="12"/>
      <c r="H20" s="12"/>
      <c r="I20" s="12"/>
      <c r="J20" s="9">
        <f t="shared" si="0"/>
        <v>12</v>
      </c>
      <c r="K20" s="9">
        <f t="shared" si="1"/>
        <v>0</v>
      </c>
      <c r="L20" s="9">
        <f t="shared" si="7"/>
        <v>47</v>
      </c>
      <c r="M20" s="9">
        <f t="shared" si="7"/>
        <v>0</v>
      </c>
      <c r="N20" s="5">
        <f t="shared" si="2"/>
        <v>12</v>
      </c>
      <c r="O20" s="11">
        <f t="shared" si="8"/>
        <v>47</v>
      </c>
      <c r="P20" s="5">
        <f t="shared" si="3"/>
        <v>19.262295081967213</v>
      </c>
      <c r="Q20" s="9">
        <f t="shared" si="4"/>
        <v>0</v>
      </c>
      <c r="R20" s="9">
        <f t="shared" si="5"/>
        <v>12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47</v>
      </c>
      <c r="M21" s="9">
        <f t="shared" si="7"/>
        <v>0</v>
      </c>
      <c r="N21" s="5">
        <f t="shared" si="2"/>
        <v>0</v>
      </c>
      <c r="O21" s="11">
        <f t="shared" si="8"/>
        <v>47</v>
      </c>
      <c r="P21" s="5">
        <f t="shared" si="3"/>
        <v>19.262295081967213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47</v>
      </c>
      <c r="M22" s="9">
        <f t="shared" si="7"/>
        <v>0</v>
      </c>
      <c r="N22" s="5">
        <f t="shared" si="2"/>
        <v>0</v>
      </c>
      <c r="O22" s="11">
        <f t="shared" si="8"/>
        <v>47</v>
      </c>
      <c r="P22" s="5">
        <f t="shared" si="3"/>
        <v>19.262295081967213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>
        <v>10</v>
      </c>
      <c r="E23" s="12">
        <v>13</v>
      </c>
      <c r="F23"/>
      <c r="G23" s="12"/>
      <c r="H23" s="12"/>
      <c r="I23" s="12"/>
      <c r="J23" s="9">
        <f t="shared" si="0"/>
        <v>23</v>
      </c>
      <c r="K23" s="9">
        <f t="shared" si="1"/>
        <v>0</v>
      </c>
      <c r="L23" s="9">
        <f t="shared" si="7"/>
        <v>70</v>
      </c>
      <c r="M23" s="9">
        <f t="shared" si="7"/>
        <v>0</v>
      </c>
      <c r="N23" s="5">
        <f t="shared" si="2"/>
        <v>23</v>
      </c>
      <c r="O23" s="11">
        <f t="shared" si="8"/>
        <v>70</v>
      </c>
      <c r="P23" s="5">
        <f t="shared" si="3"/>
        <v>28.688524590163933</v>
      </c>
      <c r="Q23" s="9">
        <f t="shared" si="4"/>
        <v>0</v>
      </c>
      <c r="R23" s="9">
        <f t="shared" si="5"/>
        <v>23</v>
      </c>
      <c r="T23" s="8"/>
      <c r="X23"/>
      <c r="Y23"/>
    </row>
    <row r="24" spans="1:25" ht="15">
      <c r="A24" s="17">
        <v>32767</v>
      </c>
      <c r="B24" s="12"/>
      <c r="C24">
        <v>1</v>
      </c>
      <c r="D24" s="12">
        <v>3</v>
      </c>
      <c r="E24" s="12">
        <v>4</v>
      </c>
      <c r="F24" s="12"/>
      <c r="G24"/>
      <c r="H24" s="12"/>
      <c r="I24" s="12"/>
      <c r="J24" s="9">
        <f t="shared" si="0"/>
        <v>6</v>
      </c>
      <c r="K24" s="9">
        <f t="shared" si="1"/>
        <v>0</v>
      </c>
      <c r="L24" s="9">
        <f t="shared" si="7"/>
        <v>76</v>
      </c>
      <c r="M24" s="9">
        <f t="shared" si="7"/>
        <v>0</v>
      </c>
      <c r="N24" s="5">
        <f t="shared" si="2"/>
        <v>6</v>
      </c>
      <c r="O24" s="11">
        <f t="shared" si="8"/>
        <v>76</v>
      </c>
      <c r="P24" s="5">
        <f t="shared" si="3"/>
        <v>31.147540983606557</v>
      </c>
      <c r="Q24" s="9">
        <f t="shared" si="4"/>
        <v>1</v>
      </c>
      <c r="R24" s="9">
        <f t="shared" si="5"/>
        <v>7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76</v>
      </c>
      <c r="M25" s="9">
        <f t="shared" si="9"/>
        <v>0</v>
      </c>
      <c r="N25" s="5">
        <f t="shared" si="2"/>
        <v>0</v>
      </c>
      <c r="O25" s="11">
        <f t="shared" si="8"/>
        <v>76</v>
      </c>
      <c r="P25" s="5">
        <f t="shared" si="3"/>
        <v>31.147540983606557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>
        <v>3</v>
      </c>
      <c r="E26" s="12">
        <v>3</v>
      </c>
      <c r="F26"/>
      <c r="G26" s="12"/>
      <c r="H26" s="12"/>
      <c r="I26" s="12"/>
      <c r="J26" s="9">
        <f t="shared" si="0"/>
        <v>6</v>
      </c>
      <c r="K26" s="9">
        <f t="shared" si="1"/>
        <v>0</v>
      </c>
      <c r="L26" s="9">
        <f t="shared" si="9"/>
        <v>82</v>
      </c>
      <c r="M26" s="9">
        <f t="shared" si="9"/>
        <v>0</v>
      </c>
      <c r="N26" s="5">
        <f t="shared" si="2"/>
        <v>6</v>
      </c>
      <c r="O26" s="11">
        <f t="shared" si="8"/>
        <v>82</v>
      </c>
      <c r="P26" s="5">
        <f t="shared" si="3"/>
        <v>33.60655737704918</v>
      </c>
      <c r="Q26" s="9">
        <f t="shared" si="4"/>
        <v>0</v>
      </c>
      <c r="R26" s="9">
        <f t="shared" si="5"/>
        <v>6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82</v>
      </c>
      <c r="M27" s="9">
        <f t="shared" si="9"/>
        <v>0</v>
      </c>
      <c r="N27" s="5">
        <f t="shared" si="2"/>
        <v>0</v>
      </c>
      <c r="O27" s="11">
        <f t="shared" si="8"/>
        <v>82</v>
      </c>
      <c r="P27" s="5">
        <f t="shared" si="3"/>
        <v>33.60655737704918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82</v>
      </c>
      <c r="M28" s="9">
        <f t="shared" si="9"/>
        <v>0</v>
      </c>
      <c r="N28" s="5">
        <f t="shared" si="2"/>
        <v>0</v>
      </c>
      <c r="O28" s="11">
        <f t="shared" si="8"/>
        <v>82</v>
      </c>
      <c r="P28" s="5">
        <f t="shared" si="3"/>
        <v>33.60655737704918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82</v>
      </c>
      <c r="M29" s="9">
        <f t="shared" si="9"/>
        <v>0</v>
      </c>
      <c r="N29" s="5">
        <f t="shared" si="2"/>
        <v>0</v>
      </c>
      <c r="O29" s="11">
        <f t="shared" si="8"/>
        <v>82</v>
      </c>
      <c r="P29" s="5">
        <f t="shared" si="3"/>
        <v>33.60655737704918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3</v>
      </c>
      <c r="E30" s="12">
        <v>5</v>
      </c>
      <c r="F30"/>
      <c r="G30"/>
      <c r="H30" s="12"/>
      <c r="I30" s="12"/>
      <c r="J30" s="9">
        <f t="shared" si="0"/>
        <v>8</v>
      </c>
      <c r="K30" s="9">
        <f t="shared" si="1"/>
        <v>0</v>
      </c>
      <c r="L30" s="9">
        <f t="shared" si="9"/>
        <v>90</v>
      </c>
      <c r="M30" s="9">
        <f t="shared" si="9"/>
        <v>0</v>
      </c>
      <c r="N30" s="5">
        <f t="shared" si="2"/>
        <v>8</v>
      </c>
      <c r="O30" s="11">
        <f t="shared" si="8"/>
        <v>90</v>
      </c>
      <c r="P30" s="5">
        <f t="shared" si="3"/>
        <v>36.885245901639344</v>
      </c>
      <c r="Q30" s="9">
        <f t="shared" si="4"/>
        <v>0</v>
      </c>
      <c r="R30" s="9">
        <f t="shared" si="5"/>
        <v>8</v>
      </c>
      <c r="T30" s="8"/>
    </row>
    <row r="31" spans="1:20" ht="15">
      <c r="A31" s="1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90</v>
      </c>
      <c r="M31" s="9">
        <f t="shared" si="9"/>
        <v>0</v>
      </c>
      <c r="N31" s="5">
        <f t="shared" si="2"/>
        <v>0</v>
      </c>
      <c r="O31" s="11">
        <f t="shared" si="8"/>
        <v>90</v>
      </c>
      <c r="P31" s="5">
        <f t="shared" si="3"/>
        <v>36.885245901639344</v>
      </c>
      <c r="Q31" s="9">
        <f t="shared" si="4"/>
        <v>0</v>
      </c>
      <c r="R31" s="9">
        <f t="shared" si="5"/>
        <v>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90</v>
      </c>
      <c r="M32" s="9">
        <f t="shared" si="9"/>
        <v>0</v>
      </c>
      <c r="N32" s="5">
        <f t="shared" si="2"/>
        <v>0</v>
      </c>
      <c r="O32" s="11">
        <f t="shared" si="8"/>
        <v>90</v>
      </c>
      <c r="P32" s="5">
        <f t="shared" si="3"/>
        <v>36.885245901639344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90</v>
      </c>
      <c r="M33" s="9">
        <f t="shared" si="9"/>
        <v>0</v>
      </c>
      <c r="N33" s="5">
        <f t="shared" si="2"/>
        <v>0</v>
      </c>
      <c r="O33" s="11">
        <f t="shared" si="8"/>
        <v>90</v>
      </c>
      <c r="P33" s="5">
        <f t="shared" si="3"/>
        <v>36.885245901639344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>
        <v>2</v>
      </c>
      <c r="D34" s="12">
        <v>8</v>
      </c>
      <c r="E34" s="12">
        <v>9</v>
      </c>
      <c r="F34"/>
      <c r="G34"/>
      <c r="H34" s="12"/>
      <c r="I34" s="12"/>
      <c r="J34" s="9">
        <f t="shared" si="0"/>
        <v>15</v>
      </c>
      <c r="K34" s="9">
        <f t="shared" si="1"/>
        <v>0</v>
      </c>
      <c r="L34" s="9">
        <f t="shared" si="9"/>
        <v>105</v>
      </c>
      <c r="M34" s="9">
        <f t="shared" si="9"/>
        <v>0</v>
      </c>
      <c r="N34" s="5">
        <f t="shared" si="2"/>
        <v>15</v>
      </c>
      <c r="O34" s="11">
        <f t="shared" si="8"/>
        <v>105</v>
      </c>
      <c r="P34" s="5">
        <f t="shared" si="3"/>
        <v>43.032786885245905</v>
      </c>
      <c r="Q34" s="9">
        <f t="shared" si="4"/>
        <v>2</v>
      </c>
      <c r="R34" s="9">
        <f t="shared" si="5"/>
        <v>17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105</v>
      </c>
      <c r="M35" s="9">
        <f t="shared" si="9"/>
        <v>0</v>
      </c>
      <c r="N35" s="5">
        <f t="shared" si="2"/>
        <v>0</v>
      </c>
      <c r="O35" s="11">
        <f t="shared" si="8"/>
        <v>105</v>
      </c>
      <c r="P35" s="5">
        <f t="shared" si="3"/>
        <v>43.032786885245905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105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105</v>
      </c>
      <c r="P36" s="5">
        <f aca="true" t="shared" si="13" ref="P36:P67">O36*100/$N$103</f>
        <v>43.032786885245905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105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105</v>
      </c>
      <c r="P37" s="5">
        <f t="shared" si="13"/>
        <v>43.032786885245905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>
        <v>1</v>
      </c>
      <c r="D38" s="12">
        <v>3</v>
      </c>
      <c r="E38" s="12">
        <v>3</v>
      </c>
      <c r="F38"/>
      <c r="G38"/>
      <c r="H38" s="12"/>
      <c r="I38" s="12"/>
      <c r="J38" s="9">
        <f t="shared" si="10"/>
        <v>5</v>
      </c>
      <c r="K38" s="9">
        <f t="shared" si="11"/>
        <v>0</v>
      </c>
      <c r="L38" s="9">
        <f t="shared" si="9"/>
        <v>110</v>
      </c>
      <c r="M38" s="9">
        <f t="shared" si="9"/>
        <v>0</v>
      </c>
      <c r="N38" s="5">
        <f t="shared" si="12"/>
        <v>5</v>
      </c>
      <c r="O38" s="11">
        <f t="shared" si="16"/>
        <v>110</v>
      </c>
      <c r="P38" s="5">
        <f t="shared" si="13"/>
        <v>45.08196721311475</v>
      </c>
      <c r="Q38" s="9">
        <f t="shared" si="14"/>
        <v>1</v>
      </c>
      <c r="R38" s="9">
        <f t="shared" si="15"/>
        <v>6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110</v>
      </c>
      <c r="M39" s="9">
        <f t="shared" si="9"/>
        <v>0</v>
      </c>
      <c r="N39" s="5">
        <f t="shared" si="12"/>
        <v>0</v>
      </c>
      <c r="O39" s="11">
        <f t="shared" si="16"/>
        <v>110</v>
      </c>
      <c r="P39" s="5">
        <f t="shared" si="13"/>
        <v>45.08196721311475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110</v>
      </c>
      <c r="M40" s="9">
        <f t="shared" si="9"/>
        <v>0</v>
      </c>
      <c r="N40" s="5">
        <f t="shared" si="12"/>
        <v>0</v>
      </c>
      <c r="O40" s="11">
        <f t="shared" si="16"/>
        <v>110</v>
      </c>
      <c r="P40" s="5">
        <f t="shared" si="13"/>
        <v>45.08196721311475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110</v>
      </c>
      <c r="M41" s="9">
        <f t="shared" si="9"/>
        <v>0</v>
      </c>
      <c r="N41" s="5">
        <f t="shared" si="12"/>
        <v>0</v>
      </c>
      <c r="O41" s="11">
        <f t="shared" si="16"/>
        <v>110</v>
      </c>
      <c r="P41" s="5">
        <f t="shared" si="13"/>
        <v>45.08196721311475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/>
      <c r="E42" s="12">
        <v>2</v>
      </c>
      <c r="F42"/>
      <c r="G42"/>
      <c r="H42"/>
      <c r="I42" s="12"/>
      <c r="J42" s="9">
        <f t="shared" si="10"/>
        <v>2</v>
      </c>
      <c r="K42" s="9">
        <f t="shared" si="11"/>
        <v>0</v>
      </c>
      <c r="L42" s="9">
        <f t="shared" si="9"/>
        <v>112</v>
      </c>
      <c r="M42" s="9">
        <f t="shared" si="9"/>
        <v>0</v>
      </c>
      <c r="N42" s="5">
        <f t="shared" si="12"/>
        <v>2</v>
      </c>
      <c r="O42" s="11">
        <f t="shared" si="16"/>
        <v>112</v>
      </c>
      <c r="P42" s="5">
        <f t="shared" si="13"/>
        <v>45.90163934426229</v>
      </c>
      <c r="Q42" s="9">
        <f t="shared" si="14"/>
        <v>0</v>
      </c>
      <c r="R42" s="9">
        <f t="shared" si="15"/>
        <v>2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112</v>
      </c>
      <c r="M43" s="9">
        <f t="shared" si="9"/>
        <v>0</v>
      </c>
      <c r="N43" s="5">
        <f t="shared" si="12"/>
        <v>0</v>
      </c>
      <c r="O43" s="11">
        <f t="shared" si="16"/>
        <v>112</v>
      </c>
      <c r="P43" s="5">
        <f t="shared" si="13"/>
        <v>45.90163934426229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112</v>
      </c>
      <c r="M44" s="9">
        <f t="shared" si="9"/>
        <v>0</v>
      </c>
      <c r="N44" s="5">
        <f t="shared" si="12"/>
        <v>0</v>
      </c>
      <c r="O44" s="11">
        <f t="shared" si="16"/>
        <v>112</v>
      </c>
      <c r="P44" s="5">
        <f t="shared" si="13"/>
        <v>45.90163934426229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>
        <v>1</v>
      </c>
      <c r="E45" s="12">
        <v>2</v>
      </c>
      <c r="F45"/>
      <c r="G45"/>
      <c r="H45" s="12"/>
      <c r="I45" s="12"/>
      <c r="J45" s="9">
        <f t="shared" si="10"/>
        <v>3</v>
      </c>
      <c r="K45" s="9">
        <f t="shared" si="11"/>
        <v>0</v>
      </c>
      <c r="L45" s="9">
        <f aca="true" t="shared" si="17" ref="L45:M64">L44+J45</f>
        <v>115</v>
      </c>
      <c r="M45" s="9">
        <f t="shared" si="17"/>
        <v>0</v>
      </c>
      <c r="N45" s="5">
        <f t="shared" si="12"/>
        <v>3</v>
      </c>
      <c r="O45" s="11">
        <f t="shared" si="16"/>
        <v>115</v>
      </c>
      <c r="P45" s="5">
        <f t="shared" si="13"/>
        <v>47.131147540983605</v>
      </c>
      <c r="Q45" s="9">
        <f t="shared" si="14"/>
        <v>0</v>
      </c>
      <c r="R45" s="9">
        <f t="shared" si="15"/>
        <v>3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115</v>
      </c>
      <c r="M46" s="9">
        <f t="shared" si="17"/>
        <v>0</v>
      </c>
      <c r="N46" s="5">
        <f t="shared" si="12"/>
        <v>0</v>
      </c>
      <c r="O46" s="11">
        <f t="shared" si="16"/>
        <v>115</v>
      </c>
      <c r="P46" s="5">
        <f t="shared" si="13"/>
        <v>47.131147540983605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115</v>
      </c>
      <c r="M47" s="9">
        <f t="shared" si="17"/>
        <v>0</v>
      </c>
      <c r="N47" s="5">
        <f t="shared" si="12"/>
        <v>0</v>
      </c>
      <c r="O47" s="11">
        <f t="shared" si="16"/>
        <v>115</v>
      </c>
      <c r="P47" s="5">
        <f t="shared" si="13"/>
        <v>47.131147540983605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115</v>
      </c>
      <c r="M48" s="9">
        <f t="shared" si="17"/>
        <v>0</v>
      </c>
      <c r="N48" s="5">
        <f t="shared" si="12"/>
        <v>0</v>
      </c>
      <c r="O48" s="11">
        <f t="shared" si="16"/>
        <v>115</v>
      </c>
      <c r="P48" s="5">
        <f t="shared" si="13"/>
        <v>47.131147540983605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>
        <v>1</v>
      </c>
      <c r="C49"/>
      <c r="D49" s="12">
        <v>6</v>
      </c>
      <c r="E49" s="12">
        <v>12</v>
      </c>
      <c r="F49"/>
      <c r="G49"/>
      <c r="H49" s="12"/>
      <c r="I49" s="12"/>
      <c r="J49" s="9">
        <f t="shared" si="10"/>
        <v>17</v>
      </c>
      <c r="K49" s="9">
        <f t="shared" si="11"/>
        <v>0</v>
      </c>
      <c r="L49" s="9">
        <f t="shared" si="17"/>
        <v>132</v>
      </c>
      <c r="M49" s="9">
        <f t="shared" si="17"/>
        <v>0</v>
      </c>
      <c r="N49" s="5">
        <f t="shared" si="12"/>
        <v>17</v>
      </c>
      <c r="O49" s="11">
        <f t="shared" si="16"/>
        <v>132</v>
      </c>
      <c r="P49" s="5">
        <f t="shared" si="13"/>
        <v>54.09836065573771</v>
      </c>
      <c r="Q49" s="9">
        <f t="shared" si="14"/>
        <v>1</v>
      </c>
      <c r="R49" s="9">
        <f t="shared" si="15"/>
        <v>18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132</v>
      </c>
      <c r="M50" s="9">
        <f t="shared" si="17"/>
        <v>0</v>
      </c>
      <c r="N50" s="5">
        <f t="shared" si="12"/>
        <v>0</v>
      </c>
      <c r="O50" s="11">
        <f t="shared" si="16"/>
        <v>132</v>
      </c>
      <c r="P50" s="5">
        <f t="shared" si="13"/>
        <v>54.09836065573771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132</v>
      </c>
      <c r="M51" s="9">
        <f t="shared" si="17"/>
        <v>0</v>
      </c>
      <c r="N51" s="5">
        <f t="shared" si="12"/>
        <v>0</v>
      </c>
      <c r="O51" s="11">
        <f t="shared" si="16"/>
        <v>132</v>
      </c>
      <c r="P51" s="5">
        <f t="shared" si="13"/>
        <v>54.09836065573771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>
        <v>1</v>
      </c>
      <c r="C52"/>
      <c r="D52" s="12">
        <v>23</v>
      </c>
      <c r="E52" s="12">
        <v>16</v>
      </c>
      <c r="F52" s="12"/>
      <c r="G52"/>
      <c r="H52" s="12"/>
      <c r="I52" s="12"/>
      <c r="J52" s="9">
        <f t="shared" si="10"/>
        <v>38</v>
      </c>
      <c r="K52" s="9">
        <f t="shared" si="11"/>
        <v>0</v>
      </c>
      <c r="L52" s="9">
        <f t="shared" si="17"/>
        <v>170</v>
      </c>
      <c r="M52" s="9">
        <f t="shared" si="17"/>
        <v>0</v>
      </c>
      <c r="N52" s="5">
        <f t="shared" si="12"/>
        <v>38</v>
      </c>
      <c r="O52" s="11">
        <f t="shared" si="16"/>
        <v>170</v>
      </c>
      <c r="P52" s="5">
        <f t="shared" si="13"/>
        <v>69.67213114754098</v>
      </c>
      <c r="Q52" s="9">
        <f t="shared" si="14"/>
        <v>1</v>
      </c>
      <c r="R52" s="9">
        <f t="shared" si="15"/>
        <v>39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170</v>
      </c>
      <c r="M53" s="9">
        <f t="shared" si="17"/>
        <v>0</v>
      </c>
      <c r="N53" s="5">
        <f t="shared" si="12"/>
        <v>0</v>
      </c>
      <c r="O53" s="11">
        <f t="shared" si="16"/>
        <v>170</v>
      </c>
      <c r="P53" s="5">
        <f t="shared" si="13"/>
        <v>69.67213114754098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>
        <v>15</v>
      </c>
      <c r="E54" s="12">
        <v>7</v>
      </c>
      <c r="F54"/>
      <c r="G54"/>
      <c r="H54" s="12"/>
      <c r="I54" s="12"/>
      <c r="J54" s="9">
        <f t="shared" si="10"/>
        <v>22</v>
      </c>
      <c r="K54" s="9">
        <f t="shared" si="11"/>
        <v>0</v>
      </c>
      <c r="L54" s="9">
        <f t="shared" si="17"/>
        <v>192</v>
      </c>
      <c r="M54" s="9">
        <f t="shared" si="17"/>
        <v>0</v>
      </c>
      <c r="N54" s="5">
        <f t="shared" si="12"/>
        <v>22</v>
      </c>
      <c r="O54" s="11">
        <f t="shared" si="16"/>
        <v>192</v>
      </c>
      <c r="P54" s="5">
        <f t="shared" si="13"/>
        <v>78.68852459016394</v>
      </c>
      <c r="Q54" s="9">
        <f t="shared" si="14"/>
        <v>0</v>
      </c>
      <c r="R54" s="9">
        <f t="shared" si="15"/>
        <v>22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192</v>
      </c>
      <c r="M55" s="9">
        <f t="shared" si="17"/>
        <v>0</v>
      </c>
      <c r="N55" s="5">
        <f t="shared" si="12"/>
        <v>0</v>
      </c>
      <c r="O55" s="11">
        <f t="shared" si="16"/>
        <v>192</v>
      </c>
      <c r="P55" s="5">
        <f t="shared" si="13"/>
        <v>78.68852459016394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192</v>
      </c>
      <c r="M56" s="9">
        <f t="shared" si="17"/>
        <v>0</v>
      </c>
      <c r="N56" s="5">
        <f t="shared" si="12"/>
        <v>0</v>
      </c>
      <c r="O56" s="11">
        <f t="shared" si="16"/>
        <v>192</v>
      </c>
      <c r="P56" s="5">
        <f t="shared" si="13"/>
        <v>78.68852459016394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192</v>
      </c>
      <c r="M57" s="9">
        <f t="shared" si="17"/>
        <v>0</v>
      </c>
      <c r="N57" s="5">
        <f t="shared" si="12"/>
        <v>0</v>
      </c>
      <c r="O57" s="11">
        <f t="shared" si="16"/>
        <v>192</v>
      </c>
      <c r="P57" s="5">
        <f t="shared" si="13"/>
        <v>78.68852459016394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>
        <v>1</v>
      </c>
      <c r="D58" s="12">
        <v>12</v>
      </c>
      <c r="E58" s="12">
        <v>7</v>
      </c>
      <c r="F58"/>
      <c r="G58"/>
      <c r="H58" s="12"/>
      <c r="I58" s="12"/>
      <c r="J58" s="9">
        <f t="shared" si="10"/>
        <v>18</v>
      </c>
      <c r="K58" s="9">
        <f t="shared" si="11"/>
        <v>0</v>
      </c>
      <c r="L58" s="9">
        <f t="shared" si="17"/>
        <v>210</v>
      </c>
      <c r="M58" s="9">
        <f t="shared" si="17"/>
        <v>0</v>
      </c>
      <c r="N58" s="5">
        <f t="shared" si="12"/>
        <v>18</v>
      </c>
      <c r="O58" s="11">
        <f t="shared" si="16"/>
        <v>210</v>
      </c>
      <c r="P58" s="5">
        <f t="shared" si="13"/>
        <v>86.06557377049181</v>
      </c>
      <c r="Q58" s="9">
        <f t="shared" si="14"/>
        <v>1</v>
      </c>
      <c r="R58" s="9">
        <f t="shared" si="15"/>
        <v>19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210</v>
      </c>
      <c r="M59" s="9">
        <f t="shared" si="17"/>
        <v>0</v>
      </c>
      <c r="N59" s="5">
        <f t="shared" si="12"/>
        <v>0</v>
      </c>
      <c r="O59" s="11">
        <f t="shared" si="16"/>
        <v>210</v>
      </c>
      <c r="P59" s="5">
        <f t="shared" si="13"/>
        <v>86.06557377049181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210</v>
      </c>
      <c r="M60" s="9">
        <f t="shared" si="17"/>
        <v>0</v>
      </c>
      <c r="N60" s="5">
        <f t="shared" si="12"/>
        <v>0</v>
      </c>
      <c r="O60" s="11">
        <f t="shared" si="16"/>
        <v>210</v>
      </c>
      <c r="P60" s="5">
        <f t="shared" si="13"/>
        <v>86.06557377049181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210</v>
      </c>
      <c r="M61" s="9">
        <f t="shared" si="17"/>
        <v>0</v>
      </c>
      <c r="N61" s="5">
        <f t="shared" si="12"/>
        <v>0</v>
      </c>
      <c r="O61" s="11">
        <f t="shared" si="16"/>
        <v>210</v>
      </c>
      <c r="P61" s="5">
        <f t="shared" si="13"/>
        <v>86.06557377049181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210</v>
      </c>
      <c r="M62" s="9">
        <f t="shared" si="17"/>
        <v>0</v>
      </c>
      <c r="N62" s="5">
        <f t="shared" si="12"/>
        <v>0</v>
      </c>
      <c r="O62" s="11">
        <f t="shared" si="16"/>
        <v>210</v>
      </c>
      <c r="P62" s="5">
        <f t="shared" si="13"/>
        <v>86.06557377049181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/>
      <c r="D63" s="12">
        <v>2</v>
      </c>
      <c r="E63" s="12">
        <v>2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214</v>
      </c>
      <c r="M63" s="9">
        <f t="shared" si="17"/>
        <v>0</v>
      </c>
      <c r="N63" s="5">
        <f t="shared" si="12"/>
        <v>4</v>
      </c>
      <c r="O63" s="11">
        <f t="shared" si="16"/>
        <v>214</v>
      </c>
      <c r="P63" s="5">
        <f t="shared" si="13"/>
        <v>87.70491803278688</v>
      </c>
      <c r="Q63" s="9">
        <f t="shared" si="14"/>
        <v>0</v>
      </c>
      <c r="R63" s="9">
        <f t="shared" si="15"/>
        <v>4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214</v>
      </c>
      <c r="M64" s="9">
        <f t="shared" si="17"/>
        <v>0</v>
      </c>
      <c r="N64" s="5">
        <f t="shared" si="12"/>
        <v>0</v>
      </c>
      <c r="O64" s="11">
        <f t="shared" si="16"/>
        <v>214</v>
      </c>
      <c r="P64" s="5">
        <f t="shared" si="13"/>
        <v>87.70491803278688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214</v>
      </c>
      <c r="M65" s="9">
        <f t="shared" si="18"/>
        <v>0</v>
      </c>
      <c r="N65" s="5">
        <f t="shared" si="12"/>
        <v>0</v>
      </c>
      <c r="O65" s="11">
        <f t="shared" si="16"/>
        <v>214</v>
      </c>
      <c r="P65" s="5">
        <f t="shared" si="13"/>
        <v>87.70491803278688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>
        <v>1</v>
      </c>
      <c r="C66" s="12"/>
      <c r="D66" s="12">
        <v>3</v>
      </c>
      <c r="E66" s="12">
        <v>2</v>
      </c>
      <c r="F66"/>
      <c r="G66" s="12"/>
      <c r="H66" s="12"/>
      <c r="I66" s="12"/>
      <c r="J66" s="9">
        <f t="shared" si="10"/>
        <v>4</v>
      </c>
      <c r="K66" s="9">
        <f t="shared" si="11"/>
        <v>0</v>
      </c>
      <c r="L66" s="9">
        <f t="shared" si="18"/>
        <v>218</v>
      </c>
      <c r="M66" s="9">
        <f t="shared" si="18"/>
        <v>0</v>
      </c>
      <c r="N66" s="5">
        <f t="shared" si="12"/>
        <v>4</v>
      </c>
      <c r="O66" s="11">
        <f t="shared" si="16"/>
        <v>218</v>
      </c>
      <c r="P66" s="5">
        <f t="shared" si="13"/>
        <v>89.34426229508196</v>
      </c>
      <c r="Q66" s="9">
        <f t="shared" si="14"/>
        <v>1</v>
      </c>
      <c r="R66" s="9">
        <f t="shared" si="15"/>
        <v>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218</v>
      </c>
      <c r="M67" s="9">
        <f t="shared" si="18"/>
        <v>0</v>
      </c>
      <c r="N67" s="5">
        <f t="shared" si="12"/>
        <v>0</v>
      </c>
      <c r="O67" s="11">
        <f t="shared" si="16"/>
        <v>218</v>
      </c>
      <c r="P67" s="5">
        <f t="shared" si="13"/>
        <v>89.34426229508196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218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218</v>
      </c>
      <c r="P68" s="5">
        <f aca="true" t="shared" si="22" ref="P68:P101">O68*100/$N$103</f>
        <v>89.34426229508196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218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218</v>
      </c>
      <c r="P69" s="5">
        <f t="shared" si="22"/>
        <v>89.34426229508196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8</v>
      </c>
      <c r="E70" s="12">
        <v>5</v>
      </c>
      <c r="F70" s="12"/>
      <c r="G70"/>
      <c r="H70" s="12"/>
      <c r="I70" s="12"/>
      <c r="J70" s="9">
        <f t="shared" si="19"/>
        <v>13</v>
      </c>
      <c r="K70" s="9">
        <f t="shared" si="20"/>
        <v>0</v>
      </c>
      <c r="L70" s="9">
        <f t="shared" si="18"/>
        <v>231</v>
      </c>
      <c r="M70" s="9">
        <f t="shared" si="18"/>
        <v>0</v>
      </c>
      <c r="N70" s="5">
        <f t="shared" si="21"/>
        <v>13</v>
      </c>
      <c r="O70" s="11">
        <f t="shared" si="25"/>
        <v>231</v>
      </c>
      <c r="P70" s="5">
        <f t="shared" si="22"/>
        <v>94.67213114754098</v>
      </c>
      <c r="Q70" s="9">
        <f t="shared" si="23"/>
        <v>0</v>
      </c>
      <c r="R70" s="9">
        <f t="shared" si="24"/>
        <v>13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231</v>
      </c>
      <c r="M71" s="9">
        <f t="shared" si="18"/>
        <v>0</v>
      </c>
      <c r="N71" s="5">
        <f t="shared" si="21"/>
        <v>0</v>
      </c>
      <c r="O71" s="11">
        <f t="shared" si="25"/>
        <v>231</v>
      </c>
      <c r="P71" s="5">
        <f t="shared" si="22"/>
        <v>94.67213114754098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231</v>
      </c>
      <c r="M72" s="9">
        <f t="shared" si="18"/>
        <v>0</v>
      </c>
      <c r="N72" s="5">
        <f t="shared" si="21"/>
        <v>0</v>
      </c>
      <c r="O72" s="11">
        <f t="shared" si="25"/>
        <v>231</v>
      </c>
      <c r="P72" s="5">
        <f t="shared" si="22"/>
        <v>94.67213114754098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2</v>
      </c>
      <c r="E73" s="12">
        <v>3</v>
      </c>
      <c r="F73"/>
      <c r="G73"/>
      <c r="H73"/>
      <c r="I73" s="12"/>
      <c r="J73" s="9">
        <f t="shared" si="19"/>
        <v>5</v>
      </c>
      <c r="K73" s="9">
        <f t="shared" si="20"/>
        <v>0</v>
      </c>
      <c r="L73" s="9">
        <f t="shared" si="18"/>
        <v>236</v>
      </c>
      <c r="M73" s="9">
        <f t="shared" si="18"/>
        <v>0</v>
      </c>
      <c r="N73" s="5">
        <f t="shared" si="21"/>
        <v>5</v>
      </c>
      <c r="O73" s="11">
        <f t="shared" si="25"/>
        <v>236</v>
      </c>
      <c r="P73" s="5">
        <f t="shared" si="22"/>
        <v>96.72131147540983</v>
      </c>
      <c r="Q73" s="9">
        <f t="shared" si="23"/>
        <v>0</v>
      </c>
      <c r="R73" s="9">
        <f t="shared" si="24"/>
        <v>5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236</v>
      </c>
      <c r="M74" s="9">
        <f t="shared" si="18"/>
        <v>0</v>
      </c>
      <c r="N74" s="5">
        <f t="shared" si="21"/>
        <v>0</v>
      </c>
      <c r="O74" s="11">
        <f t="shared" si="25"/>
        <v>236</v>
      </c>
      <c r="P74" s="5">
        <f t="shared" si="22"/>
        <v>96.72131147540983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236</v>
      </c>
      <c r="M75" s="9">
        <f t="shared" si="18"/>
        <v>0</v>
      </c>
      <c r="N75" s="5">
        <f t="shared" si="21"/>
        <v>0</v>
      </c>
      <c r="O75" s="11">
        <f t="shared" si="25"/>
        <v>236</v>
      </c>
      <c r="P75" s="5">
        <f t="shared" si="22"/>
        <v>96.72131147540983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236</v>
      </c>
      <c r="M76" s="9">
        <f t="shared" si="18"/>
        <v>0</v>
      </c>
      <c r="N76" s="5">
        <f t="shared" si="21"/>
        <v>0</v>
      </c>
      <c r="O76" s="11">
        <f t="shared" si="25"/>
        <v>236</v>
      </c>
      <c r="P76" s="5">
        <f t="shared" si="22"/>
        <v>96.72131147540983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236</v>
      </c>
      <c r="M77" s="9">
        <f t="shared" si="18"/>
        <v>0</v>
      </c>
      <c r="N77" s="5">
        <f t="shared" si="21"/>
        <v>0</v>
      </c>
      <c r="O77" s="11">
        <f t="shared" si="25"/>
        <v>236</v>
      </c>
      <c r="P77" s="5">
        <f t="shared" si="22"/>
        <v>96.72131147540983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>
        <v>1</v>
      </c>
      <c r="E78">
        <v>1</v>
      </c>
      <c r="F78"/>
      <c r="G78" s="12"/>
      <c r="H78" s="12"/>
      <c r="I78"/>
      <c r="J78" s="9">
        <f t="shared" si="19"/>
        <v>2</v>
      </c>
      <c r="K78" s="9">
        <f t="shared" si="20"/>
        <v>0</v>
      </c>
      <c r="L78" s="9">
        <f t="shared" si="18"/>
        <v>238</v>
      </c>
      <c r="M78" s="9">
        <f t="shared" si="18"/>
        <v>0</v>
      </c>
      <c r="N78" s="5">
        <f t="shared" si="21"/>
        <v>2</v>
      </c>
      <c r="O78" s="11">
        <f t="shared" si="25"/>
        <v>238</v>
      </c>
      <c r="P78" s="5">
        <f t="shared" si="22"/>
        <v>97.54098360655738</v>
      </c>
      <c r="Q78" s="9">
        <f t="shared" si="23"/>
        <v>0</v>
      </c>
      <c r="R78" s="9">
        <f t="shared" si="24"/>
        <v>2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238</v>
      </c>
      <c r="M79" s="9">
        <f t="shared" si="18"/>
        <v>0</v>
      </c>
      <c r="N79" s="5">
        <f t="shared" si="21"/>
        <v>0</v>
      </c>
      <c r="O79" s="11">
        <f t="shared" si="25"/>
        <v>238</v>
      </c>
      <c r="P79" s="5">
        <f t="shared" si="22"/>
        <v>97.54098360655738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238</v>
      </c>
      <c r="M80" s="9">
        <f t="shared" si="18"/>
        <v>0</v>
      </c>
      <c r="N80" s="5">
        <f t="shared" si="21"/>
        <v>0</v>
      </c>
      <c r="O80" s="11">
        <f t="shared" si="25"/>
        <v>238</v>
      </c>
      <c r="P80" s="5">
        <f t="shared" si="22"/>
        <v>97.54098360655738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238</v>
      </c>
      <c r="M81" s="9">
        <f t="shared" si="18"/>
        <v>0</v>
      </c>
      <c r="N81" s="5">
        <f t="shared" si="21"/>
        <v>0</v>
      </c>
      <c r="O81" s="11">
        <f t="shared" si="25"/>
        <v>238</v>
      </c>
      <c r="P81" s="5">
        <f t="shared" si="22"/>
        <v>97.54098360655738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238</v>
      </c>
      <c r="M82" s="9">
        <f t="shared" si="18"/>
        <v>0</v>
      </c>
      <c r="N82" s="5">
        <f t="shared" si="21"/>
        <v>0</v>
      </c>
      <c r="O82" s="11">
        <f t="shared" si="25"/>
        <v>238</v>
      </c>
      <c r="P82" s="5">
        <f t="shared" si="22"/>
        <v>97.54098360655738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238</v>
      </c>
      <c r="M83" s="9">
        <f t="shared" si="18"/>
        <v>0</v>
      </c>
      <c r="N83" s="5">
        <f t="shared" si="21"/>
        <v>0</v>
      </c>
      <c r="O83" s="11">
        <f t="shared" si="25"/>
        <v>238</v>
      </c>
      <c r="P83" s="5">
        <f t="shared" si="22"/>
        <v>97.54098360655738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>
        <v>1</v>
      </c>
      <c r="E84" s="12"/>
      <c r="F84" s="12"/>
      <c r="G84" s="12"/>
      <c r="H84" s="12"/>
      <c r="I84" s="12"/>
      <c r="J84" s="9">
        <f t="shared" si="19"/>
        <v>1</v>
      </c>
      <c r="K84" s="9">
        <f t="shared" si="20"/>
        <v>0</v>
      </c>
      <c r="L84" s="9">
        <f t="shared" si="18"/>
        <v>239</v>
      </c>
      <c r="M84" s="9">
        <f t="shared" si="18"/>
        <v>0</v>
      </c>
      <c r="N84" s="5">
        <f t="shared" si="21"/>
        <v>1</v>
      </c>
      <c r="O84" s="11">
        <f t="shared" si="25"/>
        <v>239</v>
      </c>
      <c r="P84" s="5">
        <f t="shared" si="22"/>
        <v>97.95081967213115</v>
      </c>
      <c r="Q84" s="9">
        <f t="shared" si="23"/>
        <v>0</v>
      </c>
      <c r="R84" s="9">
        <f t="shared" si="24"/>
        <v>1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239</v>
      </c>
      <c r="M85" s="9">
        <f t="shared" si="26"/>
        <v>0</v>
      </c>
      <c r="N85" s="5">
        <f t="shared" si="21"/>
        <v>0</v>
      </c>
      <c r="O85" s="11">
        <f t="shared" si="25"/>
        <v>239</v>
      </c>
      <c r="P85" s="5">
        <f t="shared" si="22"/>
        <v>97.95081967213115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239</v>
      </c>
      <c r="M86" s="9">
        <f t="shared" si="26"/>
        <v>0</v>
      </c>
      <c r="N86" s="5">
        <f t="shared" si="21"/>
        <v>0</v>
      </c>
      <c r="O86" s="11">
        <f t="shared" si="25"/>
        <v>239</v>
      </c>
      <c r="P86" s="5">
        <f t="shared" si="22"/>
        <v>97.95081967213115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>
        <v>1</v>
      </c>
      <c r="C87" s="12"/>
      <c r="D87" s="12"/>
      <c r="E87" s="12"/>
      <c r="F87" s="12"/>
      <c r="G87" s="12"/>
      <c r="H87" s="12"/>
      <c r="I87" s="12"/>
      <c r="J87" s="9">
        <f t="shared" si="19"/>
        <v>-1</v>
      </c>
      <c r="K87" s="9">
        <f t="shared" si="20"/>
        <v>0</v>
      </c>
      <c r="L87" s="9">
        <f t="shared" si="26"/>
        <v>238</v>
      </c>
      <c r="M87" s="9">
        <f t="shared" si="26"/>
        <v>0</v>
      </c>
      <c r="N87" s="5">
        <f t="shared" si="21"/>
        <v>-1</v>
      </c>
      <c r="O87" s="11">
        <f t="shared" si="25"/>
        <v>238</v>
      </c>
      <c r="P87" s="5">
        <f t="shared" si="22"/>
        <v>97.54098360655738</v>
      </c>
      <c r="Q87" s="9">
        <f t="shared" si="23"/>
        <v>1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0</v>
      </c>
      <c r="N88" s="5">
        <f t="shared" si="21"/>
        <v>0</v>
      </c>
      <c r="O88" s="11">
        <f t="shared" si="25"/>
        <v>238</v>
      </c>
      <c r="P88" s="5">
        <f t="shared" si="22"/>
        <v>97.54098360655738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0</v>
      </c>
      <c r="N89" s="5">
        <f t="shared" si="21"/>
        <v>0</v>
      </c>
      <c r="O89" s="11">
        <f t="shared" si="25"/>
        <v>238</v>
      </c>
      <c r="P89" s="5">
        <f t="shared" si="22"/>
        <v>97.54098360655738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238</v>
      </c>
      <c r="M90" s="9">
        <f t="shared" si="26"/>
        <v>0</v>
      </c>
      <c r="N90" s="5">
        <f t="shared" si="21"/>
        <v>0</v>
      </c>
      <c r="O90" s="11">
        <f t="shared" si="25"/>
        <v>238</v>
      </c>
      <c r="P90" s="5">
        <f t="shared" si="22"/>
        <v>97.54098360655738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238</v>
      </c>
      <c r="M91" s="9">
        <f t="shared" si="26"/>
        <v>0</v>
      </c>
      <c r="N91" s="5">
        <f t="shared" si="21"/>
        <v>0</v>
      </c>
      <c r="O91" s="11">
        <f t="shared" si="25"/>
        <v>238</v>
      </c>
      <c r="P91" s="5">
        <f t="shared" si="22"/>
        <v>97.54098360655738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238</v>
      </c>
      <c r="M92" s="9">
        <f t="shared" si="26"/>
        <v>0</v>
      </c>
      <c r="N92" s="5">
        <f t="shared" si="21"/>
        <v>0</v>
      </c>
      <c r="O92" s="11">
        <f t="shared" si="25"/>
        <v>238</v>
      </c>
      <c r="P92" s="5">
        <f t="shared" si="22"/>
        <v>97.54098360655738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238</v>
      </c>
      <c r="M93" s="9">
        <f t="shared" si="26"/>
        <v>0</v>
      </c>
      <c r="N93" s="5">
        <f t="shared" si="21"/>
        <v>0</v>
      </c>
      <c r="O93" s="11">
        <f t="shared" si="25"/>
        <v>238</v>
      </c>
      <c r="P93" s="5">
        <f t="shared" si="22"/>
        <v>97.54098360655738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>
        <v>3</v>
      </c>
      <c r="E94" s="12"/>
      <c r="F94"/>
      <c r="G94"/>
      <c r="H94" s="12"/>
      <c r="I94" s="12"/>
      <c r="J94" s="9">
        <f t="shared" si="19"/>
        <v>3</v>
      </c>
      <c r="K94" s="9">
        <f t="shared" si="20"/>
        <v>0</v>
      </c>
      <c r="L94" s="9">
        <f t="shared" si="26"/>
        <v>241</v>
      </c>
      <c r="M94" s="9">
        <f t="shared" si="26"/>
        <v>0</v>
      </c>
      <c r="N94" s="5">
        <f t="shared" si="21"/>
        <v>3</v>
      </c>
      <c r="O94" s="11">
        <f t="shared" si="25"/>
        <v>241</v>
      </c>
      <c r="P94" s="5">
        <f t="shared" si="22"/>
        <v>98.77049180327869</v>
      </c>
      <c r="Q94" s="9">
        <f t="shared" si="23"/>
        <v>0</v>
      </c>
      <c r="R94" s="9">
        <f t="shared" si="24"/>
        <v>3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241</v>
      </c>
      <c r="M95" s="9">
        <f t="shared" si="26"/>
        <v>0</v>
      </c>
      <c r="N95" s="5">
        <f t="shared" si="21"/>
        <v>0</v>
      </c>
      <c r="O95" s="11">
        <f t="shared" si="25"/>
        <v>241</v>
      </c>
      <c r="P95" s="5">
        <f t="shared" si="22"/>
        <v>98.77049180327869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241</v>
      </c>
      <c r="M96" s="9">
        <f t="shared" si="26"/>
        <v>0</v>
      </c>
      <c r="N96" s="5">
        <f t="shared" si="21"/>
        <v>0</v>
      </c>
      <c r="O96" s="11">
        <f t="shared" si="25"/>
        <v>241</v>
      </c>
      <c r="P96" s="5">
        <f t="shared" si="22"/>
        <v>98.77049180327869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241</v>
      </c>
      <c r="M97" s="9">
        <f t="shared" si="26"/>
        <v>0</v>
      </c>
      <c r="N97" s="5">
        <f t="shared" si="21"/>
        <v>0</v>
      </c>
      <c r="O97" s="11">
        <f t="shared" si="25"/>
        <v>241</v>
      </c>
      <c r="P97" s="5">
        <f t="shared" si="22"/>
        <v>98.77049180327869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241</v>
      </c>
      <c r="M98" s="9">
        <f t="shared" si="26"/>
        <v>0</v>
      </c>
      <c r="N98" s="5">
        <f t="shared" si="21"/>
        <v>0</v>
      </c>
      <c r="O98" s="11">
        <f t="shared" si="25"/>
        <v>241</v>
      </c>
      <c r="P98" s="5">
        <f t="shared" si="22"/>
        <v>98.77049180327869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241</v>
      </c>
      <c r="M99" s="9">
        <f t="shared" si="26"/>
        <v>0</v>
      </c>
      <c r="N99" s="5">
        <f t="shared" si="21"/>
        <v>0</v>
      </c>
      <c r="O99" s="11">
        <f t="shared" si="25"/>
        <v>241</v>
      </c>
      <c r="P99" s="5">
        <f t="shared" si="22"/>
        <v>98.77049180327869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241</v>
      </c>
      <c r="M100" s="9">
        <f t="shared" si="26"/>
        <v>0</v>
      </c>
      <c r="N100" s="5">
        <f t="shared" si="21"/>
        <v>0</v>
      </c>
      <c r="O100" s="11">
        <f t="shared" si="25"/>
        <v>241</v>
      </c>
      <c r="P100" s="5">
        <f t="shared" si="22"/>
        <v>98.77049180327869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>
        <v>2</v>
      </c>
      <c r="E101" s="12">
        <v>1</v>
      </c>
      <c r="F101"/>
      <c r="G101" s="12"/>
      <c r="H101" s="12"/>
      <c r="I101" s="12"/>
      <c r="J101" s="9">
        <f t="shared" si="19"/>
        <v>3</v>
      </c>
      <c r="K101" s="9">
        <f t="shared" si="20"/>
        <v>0</v>
      </c>
      <c r="L101" s="9">
        <f t="shared" si="26"/>
        <v>244</v>
      </c>
      <c r="M101" s="9">
        <f t="shared" si="26"/>
        <v>0</v>
      </c>
      <c r="N101" s="5">
        <f t="shared" si="21"/>
        <v>3</v>
      </c>
      <c r="O101" s="11">
        <f t="shared" si="25"/>
        <v>244</v>
      </c>
      <c r="P101" s="5">
        <f t="shared" si="22"/>
        <v>100</v>
      </c>
      <c r="Q101" s="9">
        <f t="shared" si="23"/>
        <v>0</v>
      </c>
      <c r="R101" s="9">
        <f t="shared" si="24"/>
        <v>3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6</v>
      </c>
      <c r="D103" s="9">
        <f t="shared" si="27"/>
        <v>129</v>
      </c>
      <c r="E103" s="9">
        <f t="shared" si="27"/>
        <v>126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244</v>
      </c>
      <c r="K103" s="9">
        <f t="shared" si="27"/>
        <v>0</v>
      </c>
      <c r="N103" s="5">
        <f>SUM(N4:N101)</f>
        <v>244</v>
      </c>
      <c r="Q103" s="11">
        <f>SUM(Q4:Q101)</f>
        <v>11</v>
      </c>
      <c r="R103" s="11">
        <f>SUM(R4:R101)</f>
        <v>255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2000-05-19T19:09:48Z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